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9630" activeTab="2"/>
  </bookViews>
  <sheets>
    <sheet name="Q#1" sheetId="1" r:id="rId1"/>
    <sheet name="Q#2" sheetId="2" r:id="rId2"/>
    <sheet name="Q.#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  <c r="B32" i="3"/>
  <c r="A32" i="3"/>
  <c r="C19" i="3"/>
  <c r="C20" i="3"/>
  <c r="C21" i="3"/>
  <c r="C22" i="3"/>
  <c r="C23" i="3"/>
  <c r="C24" i="3"/>
  <c r="C25" i="3"/>
  <c r="C18" i="3"/>
  <c r="H17" i="3"/>
  <c r="D24" i="3" s="1"/>
  <c r="D38" i="3"/>
  <c r="D39" i="3"/>
  <c r="C38" i="3"/>
  <c r="C39" i="3"/>
  <c r="B33" i="3"/>
  <c r="B34" i="3"/>
  <c r="B35" i="3"/>
  <c r="B36" i="3"/>
  <c r="B37" i="3"/>
  <c r="B38" i="3"/>
  <c r="B39" i="3"/>
  <c r="A39" i="3"/>
  <c r="A38" i="3"/>
  <c r="A37" i="3"/>
  <c r="A36" i="3"/>
  <c r="A35" i="3"/>
  <c r="A34" i="3"/>
  <c r="A33" i="3"/>
  <c r="D33" i="3"/>
  <c r="B19" i="3"/>
  <c r="B20" i="3"/>
  <c r="B21" i="3"/>
  <c r="B22" i="3"/>
  <c r="B23" i="3"/>
  <c r="B24" i="3"/>
  <c r="B25" i="3"/>
  <c r="B18" i="3"/>
  <c r="A25" i="3"/>
  <c r="A24" i="3"/>
  <c r="A23" i="3"/>
  <c r="A22" i="3"/>
  <c r="A21" i="3"/>
  <c r="A20" i="3"/>
  <c r="A19" i="3"/>
  <c r="A18" i="3"/>
  <c r="D22" i="2"/>
  <c r="G21" i="2"/>
  <c r="D41" i="2"/>
  <c r="D42" i="2"/>
  <c r="D43" i="2"/>
  <c r="D44" i="2"/>
  <c r="D45" i="2"/>
  <c r="D46" i="2"/>
  <c r="D47" i="2"/>
  <c r="D48" i="2"/>
  <c r="D49" i="2"/>
  <c r="D50" i="2"/>
  <c r="D51" i="2"/>
  <c r="D40" i="2"/>
  <c r="E41" i="2"/>
  <c r="E42" i="2"/>
  <c r="E43" i="2"/>
  <c r="E44" i="2"/>
  <c r="E45" i="2"/>
  <c r="E46" i="2"/>
  <c r="E47" i="2"/>
  <c r="E48" i="2"/>
  <c r="E49" i="2"/>
  <c r="E50" i="2"/>
  <c r="E51" i="2"/>
  <c r="E40" i="2"/>
  <c r="C37" i="1"/>
  <c r="E22" i="2"/>
  <c r="C41" i="2"/>
  <c r="C42" i="2"/>
  <c r="C43" i="2"/>
  <c r="C44" i="2"/>
  <c r="C45" i="2"/>
  <c r="C46" i="2"/>
  <c r="C47" i="2"/>
  <c r="C48" i="2"/>
  <c r="C49" i="2"/>
  <c r="C50" i="2"/>
  <c r="C51" i="2"/>
  <c r="C40" i="2"/>
  <c r="B41" i="2"/>
  <c r="B42" i="2"/>
  <c r="B43" i="2"/>
  <c r="B44" i="2"/>
  <c r="B45" i="2"/>
  <c r="B46" i="2"/>
  <c r="B47" i="2"/>
  <c r="B48" i="2"/>
  <c r="B49" i="2"/>
  <c r="B50" i="2"/>
  <c r="B51" i="2"/>
  <c r="B40" i="2"/>
  <c r="B33" i="2"/>
  <c r="B23" i="2"/>
  <c r="B24" i="2"/>
  <c r="B25" i="2"/>
  <c r="B26" i="2"/>
  <c r="B27" i="2"/>
  <c r="B28" i="2"/>
  <c r="B29" i="2"/>
  <c r="B30" i="2"/>
  <c r="B31" i="2"/>
  <c r="B32" i="2"/>
  <c r="B22" i="2"/>
  <c r="B16" i="2"/>
  <c r="B17" i="2" s="1"/>
  <c r="J5" i="1"/>
  <c r="J4" i="1"/>
  <c r="K5" i="1"/>
  <c r="D37" i="1"/>
  <c r="B9" i="2"/>
  <c r="B10" i="2" s="1"/>
  <c r="B11" i="2" s="1"/>
  <c r="B12" i="2" s="1"/>
  <c r="B13" i="2" s="1"/>
  <c r="B14" i="2" s="1"/>
  <c r="B15" i="2" s="1"/>
  <c r="D25" i="3" l="1"/>
  <c r="C35" i="3"/>
  <c r="D34" i="3"/>
  <c r="D37" i="3"/>
  <c r="C36" i="3"/>
  <c r="C33" i="3"/>
  <c r="C26" i="2"/>
  <c r="C23" i="2"/>
  <c r="C33" i="2"/>
  <c r="C25" i="2"/>
  <c r="C32" i="2"/>
  <c r="C28" i="2"/>
  <c r="C24" i="2"/>
  <c r="C22" i="2"/>
  <c r="C29" i="2"/>
  <c r="C31" i="2"/>
  <c r="C27" i="2"/>
  <c r="C30" i="2"/>
  <c r="F21" i="2"/>
  <c r="D38" i="1"/>
  <c r="D39" i="1"/>
  <c r="D40" i="1"/>
  <c r="D41" i="1"/>
  <c r="D42" i="1"/>
  <c r="D43" i="1"/>
  <c r="D44" i="1"/>
  <c r="D45" i="1"/>
  <c r="D46" i="1"/>
  <c r="C38" i="1"/>
  <c r="C39" i="1"/>
  <c r="C40" i="1"/>
  <c r="C41" i="1"/>
  <c r="C42" i="1"/>
  <c r="C43" i="1"/>
  <c r="C44" i="1"/>
  <c r="C45" i="1"/>
  <c r="C46" i="1"/>
  <c r="D32" i="3" l="1"/>
  <c r="C37" i="3"/>
  <c r="D35" i="3"/>
  <c r="D36" i="3"/>
  <c r="C34" i="3"/>
  <c r="E24" i="2"/>
  <c r="E28" i="2"/>
  <c r="E32" i="2"/>
  <c r="D24" i="2"/>
  <c r="D28" i="2"/>
  <c r="D32" i="2"/>
  <c r="E25" i="2"/>
  <c r="E29" i="2"/>
  <c r="E33" i="2"/>
  <c r="D25" i="2"/>
  <c r="D29" i="2"/>
  <c r="D33" i="2"/>
  <c r="E26" i="2"/>
  <c r="E30" i="2"/>
  <c r="D26" i="2"/>
  <c r="D30" i="2"/>
  <c r="E23" i="2"/>
  <c r="E27" i="2"/>
  <c r="E31" i="2"/>
  <c r="D23" i="2"/>
  <c r="D27" i="2"/>
  <c r="D31" i="2"/>
  <c r="F4" i="1"/>
  <c r="D23" i="1" s="1"/>
  <c r="F5" i="1"/>
  <c r="D24" i="1" s="1"/>
  <c r="F9" i="1"/>
  <c r="D28" i="1" s="1"/>
  <c r="F12" i="1"/>
  <c r="F3" i="1"/>
  <c r="D22" i="1" s="1"/>
  <c r="F6" i="1"/>
  <c r="D25" i="1" s="1"/>
  <c r="D3" i="1"/>
  <c r="D31" i="1"/>
  <c r="B38" i="1"/>
  <c r="B39" i="1"/>
  <c r="B40" i="1"/>
  <c r="B41" i="1"/>
  <c r="B42" i="1"/>
  <c r="B43" i="1"/>
  <c r="B44" i="1"/>
  <c r="B45" i="1"/>
  <c r="B46" i="1"/>
  <c r="B37" i="1"/>
  <c r="B31" i="1"/>
  <c r="B30" i="1"/>
  <c r="B29" i="1"/>
  <c r="B28" i="1"/>
  <c r="B27" i="1"/>
  <c r="B26" i="1"/>
  <c r="B25" i="1"/>
  <c r="B24" i="1"/>
  <c r="B23" i="1"/>
  <c r="B22" i="1"/>
  <c r="D4" i="1"/>
  <c r="D5" i="1"/>
  <c r="D6" i="1"/>
  <c r="D7" i="1"/>
  <c r="D8" i="1"/>
  <c r="D9" i="1"/>
  <c r="D10" i="1"/>
  <c r="D11" i="1"/>
  <c r="D12" i="1"/>
  <c r="D13" i="1"/>
  <c r="D14" i="1"/>
  <c r="F8" i="1" l="1"/>
  <c r="D27" i="1" s="1"/>
  <c r="E4" i="1"/>
  <c r="C23" i="1" s="1"/>
  <c r="E8" i="1"/>
  <c r="C27" i="1" s="1"/>
  <c r="E12" i="1"/>
  <c r="C31" i="1" s="1"/>
  <c r="E5" i="1"/>
  <c r="C24" i="1" s="1"/>
  <c r="E9" i="1"/>
  <c r="C28" i="1" s="1"/>
  <c r="E3" i="1"/>
  <c r="C22" i="1" s="1"/>
  <c r="E6" i="1"/>
  <c r="C25" i="1" s="1"/>
  <c r="E10" i="1"/>
  <c r="C29" i="1" s="1"/>
  <c r="E7" i="1"/>
  <c r="C26" i="1" s="1"/>
  <c r="E11" i="1"/>
  <c r="C30" i="1" s="1"/>
  <c r="F11" i="1"/>
  <c r="D30" i="1" s="1"/>
  <c r="F7" i="1"/>
  <c r="D26" i="1" s="1"/>
  <c r="F10" i="1"/>
  <c r="D29" i="1" s="1"/>
  <c r="D21" i="3" l="1"/>
  <c r="D20" i="3"/>
  <c r="D18" i="3"/>
  <c r="D23" i="3"/>
  <c r="D19" i="3"/>
  <c r="D22" i="3"/>
</calcChain>
</file>

<file path=xl/sharedStrings.xml><?xml version="1.0" encoding="utf-8"?>
<sst xmlns="http://schemas.openxmlformats.org/spreadsheetml/2006/main" count="87" uniqueCount="59">
  <si>
    <t>RANGE</t>
  </si>
  <si>
    <t>MEAN</t>
  </si>
  <si>
    <t>SAMPLE</t>
  </si>
  <si>
    <t>observations have been gathered with the above results:</t>
  </si>
  <si>
    <t>A. Develop a control chart and plot the means.</t>
  </si>
  <si>
    <t>B.  Is the process in control? Explain</t>
  </si>
  <si>
    <t>1. A production process for the JMF Semicon is monitored using x and R charts. Ten samples of n = 15</t>
  </si>
  <si>
    <t xml:space="preserve">2. Randomly select the heights of at least 15 of the students in your class.
</t>
  </si>
  <si>
    <t xml:space="preserve">a. Develop a control chart and plot the heights on the chart.
</t>
  </si>
  <si>
    <t xml:space="preserve"> problem because some products fit too tightly into the boxes
and others fit too loosely. Following are width measurements for the boxes.</t>
  </si>
  <si>
    <t>A.Using x and R charts, plot and interpret the process.</t>
  </si>
  <si>
    <t>Sampel</t>
  </si>
  <si>
    <r>
      <rPr>
        <sz val="14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. A finishing process packages assemblies into boxes. You have noticed variability in the boxes and
 desire to improve the process to fix the</t>
    </r>
  </si>
  <si>
    <t>b. For the data in this Problem , if the mean specification is 68.5 ± .25 and the estimated process standard deviation is .10, is the process capable? Compute Cpu, Cpl, and Cpk.</t>
  </si>
  <si>
    <t>b. Which chart should you use? Is this process in control?</t>
  </si>
  <si>
    <t>UCL</t>
  </si>
  <si>
    <t>LCL</t>
  </si>
  <si>
    <t>R-Bar</t>
  </si>
  <si>
    <t>UCL x</t>
  </si>
  <si>
    <t>LCL x</t>
  </si>
  <si>
    <t xml:space="preserve">UCL = </t>
  </si>
  <si>
    <t xml:space="preserve">LCL = </t>
  </si>
  <si>
    <t xml:space="preserve">X-Bar Chart formulas </t>
  </si>
  <si>
    <t xml:space="preserve">X-DBar </t>
  </si>
  <si>
    <t>D3+3*($H$3/(SQRT(15)))</t>
  </si>
  <si>
    <t>LCL r</t>
  </si>
  <si>
    <t>UCL r</t>
  </si>
  <si>
    <t>D3</t>
  </si>
  <si>
    <t>D4</t>
  </si>
  <si>
    <t xml:space="preserve">The two charts contain points that lie outside the control limits and this means that </t>
  </si>
  <si>
    <t xml:space="preserve">the process ought to be looked into since it is not in statistical control. </t>
  </si>
  <si>
    <t>Height (inches)</t>
  </si>
  <si>
    <t xml:space="preserve">Height S2 </t>
  </si>
  <si>
    <t>Height S3</t>
  </si>
  <si>
    <t>Height S4</t>
  </si>
  <si>
    <t>Height S5</t>
  </si>
  <si>
    <t xml:space="preserve">Student (n) </t>
  </si>
  <si>
    <t>a)</t>
  </si>
  <si>
    <t xml:space="preserve">Range </t>
  </si>
  <si>
    <t>X-Bar +(3/(d2*SQRT(n)))*R-Bar.</t>
  </si>
  <si>
    <t>X-Bar -(3/(d2*SQRT(n)))*R-Bar.</t>
  </si>
  <si>
    <t xml:space="preserve">R-Bar Chart formulas </t>
  </si>
  <si>
    <t>UCL = R-Bar*D3</t>
  </si>
  <si>
    <t>LCL =  R-Bar*D4</t>
  </si>
  <si>
    <t>X-DBar</t>
  </si>
  <si>
    <t>d2 =3.479</t>
  </si>
  <si>
    <t xml:space="preserve">D3 = </t>
  </si>
  <si>
    <t>D4 =</t>
  </si>
  <si>
    <t xml:space="preserve">b) </t>
  </si>
  <si>
    <t xml:space="preserve">I would use the R-Bar Chart since its process is in control. </t>
  </si>
  <si>
    <t xml:space="preserve">RANGE </t>
  </si>
  <si>
    <t xml:space="preserve">d2 = </t>
  </si>
  <si>
    <t>D3 =</t>
  </si>
  <si>
    <t xml:space="preserve">Both charts have points that lie outside the control limits and this is a suggestion that the process is not statistically in control. </t>
  </si>
  <si>
    <t xml:space="preserve">It needs to be investigated or looked into to minimize the deviations shown in the charts. </t>
  </si>
  <si>
    <t xml:space="preserve">Cpu = 0.243 </t>
  </si>
  <si>
    <t>Cpi = 0.813</t>
  </si>
  <si>
    <t>Cpk = 0.243</t>
  </si>
  <si>
    <t xml:space="preserve">Considering that Cpk is less than the capable benchmark of 1.25, it means the process has no capability as it stands.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</si>
</sst>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464646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2" fontId="0" fillId="0" borderId="0" xfId="0" applyNumberFormat="1"/>
    <xf numFmtId="0" fontId="0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X-Bar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'Q#1'!$A$21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'Q#1'!$A$22:$A$31</c:f>
              <c:numCache>
                <c:formatCode>General</c:formatCode>
                <c:ptCount val="10"/>
                <c:pt idx="0">
                  <c:v>251</c:v>
                </c:pt>
                <c:pt idx="1">
                  <c:v>258</c:v>
                </c:pt>
                <c:pt idx="2">
                  <c:v>233</c:v>
                </c:pt>
                <c:pt idx="3">
                  <c:v>275</c:v>
                </c:pt>
                <c:pt idx="4">
                  <c:v>234</c:v>
                </c:pt>
                <c:pt idx="5">
                  <c:v>289</c:v>
                </c:pt>
                <c:pt idx="6">
                  <c:v>256</c:v>
                </c:pt>
                <c:pt idx="7">
                  <c:v>265</c:v>
                </c:pt>
                <c:pt idx="8">
                  <c:v>246</c:v>
                </c:pt>
                <c:pt idx="9">
                  <c:v>323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'Q#1'!$B$21</c:f>
              <c:strCache>
                <c:ptCount val="1"/>
                <c:pt idx="0">
                  <c:v>X-DBar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'Q#1'!$B$22:$B$31</c:f>
              <c:numCache>
                <c:formatCode>General</c:formatCode>
                <c:ptCount val="10"/>
                <c:pt idx="0">
                  <c:v>263</c:v>
                </c:pt>
                <c:pt idx="1">
                  <c:v>263</c:v>
                </c:pt>
                <c:pt idx="2">
                  <c:v>263</c:v>
                </c:pt>
                <c:pt idx="3">
                  <c:v>263</c:v>
                </c:pt>
                <c:pt idx="4">
                  <c:v>263</c:v>
                </c:pt>
                <c:pt idx="5">
                  <c:v>263</c:v>
                </c:pt>
                <c:pt idx="6">
                  <c:v>263</c:v>
                </c:pt>
                <c:pt idx="7">
                  <c:v>263</c:v>
                </c:pt>
                <c:pt idx="8">
                  <c:v>263</c:v>
                </c:pt>
                <c:pt idx="9">
                  <c:v>263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'Q#1'!$C$21</c:f>
              <c:strCache>
                <c:ptCount val="1"/>
                <c:pt idx="0">
                  <c:v>UCL 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'Q#1'!$C$22:$C$31</c:f>
              <c:numCache>
                <c:formatCode>General</c:formatCode>
                <c:ptCount val="10"/>
                <c:pt idx="0">
                  <c:v>269.05431879407138</c:v>
                </c:pt>
                <c:pt idx="1">
                  <c:v>269.05431879407138</c:v>
                </c:pt>
                <c:pt idx="2">
                  <c:v>269.05431879407138</c:v>
                </c:pt>
                <c:pt idx="3">
                  <c:v>269.05431879407138</c:v>
                </c:pt>
                <c:pt idx="4">
                  <c:v>269.05431879407138</c:v>
                </c:pt>
                <c:pt idx="5">
                  <c:v>269.05431879407138</c:v>
                </c:pt>
                <c:pt idx="6">
                  <c:v>269.05431879407138</c:v>
                </c:pt>
                <c:pt idx="7">
                  <c:v>269.05431879407138</c:v>
                </c:pt>
                <c:pt idx="8">
                  <c:v>269.05431879407138</c:v>
                </c:pt>
                <c:pt idx="9">
                  <c:v>269.05431879407138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'Q#1'!$D$21</c:f>
              <c:strCache>
                <c:ptCount val="1"/>
                <c:pt idx="0">
                  <c:v>LCL 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'Q#1'!$D$22:$D$31</c:f>
              <c:numCache>
                <c:formatCode>General</c:formatCode>
                <c:ptCount val="10"/>
                <c:pt idx="0">
                  <c:v>256.94568120592862</c:v>
                </c:pt>
                <c:pt idx="1">
                  <c:v>256.94568120592862</c:v>
                </c:pt>
                <c:pt idx="2">
                  <c:v>256.94568120592862</c:v>
                </c:pt>
                <c:pt idx="3">
                  <c:v>256.94568120592862</c:v>
                </c:pt>
                <c:pt idx="4">
                  <c:v>256.94568120592862</c:v>
                </c:pt>
                <c:pt idx="5">
                  <c:v>256.94568120592862</c:v>
                </c:pt>
                <c:pt idx="6">
                  <c:v>256.94568120592862</c:v>
                </c:pt>
                <c:pt idx="7">
                  <c:v>256.94568120592862</c:v>
                </c:pt>
                <c:pt idx="8">
                  <c:v>256.94568120592862</c:v>
                </c:pt>
                <c:pt idx="9">
                  <c:v>256.94568120592862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3985296"/>
        <c:axId val="-153982576"/>
      </c:lineChart>
      <c:catAx>
        <c:axId val="-153985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3982576"/>
        <c:crosses val="autoZero"/>
        <c:auto val="1"/>
        <c:lblAlgn val="ctr"/>
        <c:lblOffset val="100"/>
        <c:noMultiLvlLbl val="0"/>
      </c:catAx>
      <c:valAx>
        <c:axId val="-153982576"/>
        <c:scaling>
          <c:orientation val="minMax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3985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R-Bar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'Q#1'!$A$36</c:f>
              <c:strCache>
                <c:ptCount val="1"/>
                <c:pt idx="0">
                  <c:v>RANGE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'Q#1'!$A$37:$A$46</c:f>
              <c:numCache>
                <c:formatCode>General</c:formatCode>
                <c:ptCount val="10"/>
                <c:pt idx="0">
                  <c:v>29</c:v>
                </c:pt>
                <c:pt idx="1">
                  <c:v>45</c:v>
                </c:pt>
                <c:pt idx="2">
                  <c:v>36</c:v>
                </c:pt>
                <c:pt idx="3">
                  <c:v>25</c:v>
                </c:pt>
                <c:pt idx="4">
                  <c:v>35</c:v>
                </c:pt>
                <c:pt idx="5">
                  <c:v>20</c:v>
                </c:pt>
                <c:pt idx="6">
                  <c:v>3</c:v>
                </c:pt>
                <c:pt idx="7">
                  <c:v>19</c:v>
                </c:pt>
                <c:pt idx="8">
                  <c:v>14</c:v>
                </c:pt>
                <c:pt idx="9">
                  <c:v>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'Q#1'!$B$36</c:f>
              <c:strCache>
                <c:ptCount val="1"/>
                <c:pt idx="0">
                  <c:v>R-Bar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'Q#1'!$B$37:$B$46</c:f>
              <c:numCache>
                <c:formatCode>General</c:formatCode>
                <c:ptCount val="10"/>
                <c:pt idx="0">
                  <c:v>27.2</c:v>
                </c:pt>
                <c:pt idx="1">
                  <c:v>27.2</c:v>
                </c:pt>
                <c:pt idx="2">
                  <c:v>27.2</c:v>
                </c:pt>
                <c:pt idx="3">
                  <c:v>27.2</c:v>
                </c:pt>
                <c:pt idx="4">
                  <c:v>27.2</c:v>
                </c:pt>
                <c:pt idx="5">
                  <c:v>27.2</c:v>
                </c:pt>
                <c:pt idx="6">
                  <c:v>27.2</c:v>
                </c:pt>
                <c:pt idx="7">
                  <c:v>27.2</c:v>
                </c:pt>
                <c:pt idx="8">
                  <c:v>27.2</c:v>
                </c:pt>
                <c:pt idx="9">
                  <c:v>27.2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'Q#1'!$C$36</c:f>
              <c:strCache>
                <c:ptCount val="1"/>
                <c:pt idx="0">
                  <c:v>LCL 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'Q#1'!$C$37:$C$46</c:f>
              <c:numCache>
                <c:formatCode>General</c:formatCode>
                <c:ptCount val="10"/>
                <c:pt idx="0">
                  <c:v>9.4275199999999995</c:v>
                </c:pt>
                <c:pt idx="1">
                  <c:v>9.4275199999999995</c:v>
                </c:pt>
                <c:pt idx="2">
                  <c:v>9.4275199999999995</c:v>
                </c:pt>
                <c:pt idx="3">
                  <c:v>9.4275199999999995</c:v>
                </c:pt>
                <c:pt idx="4">
                  <c:v>9.4275199999999995</c:v>
                </c:pt>
                <c:pt idx="5">
                  <c:v>9.4275199999999995</c:v>
                </c:pt>
                <c:pt idx="6">
                  <c:v>9.4275199999999995</c:v>
                </c:pt>
                <c:pt idx="7">
                  <c:v>9.4275199999999995</c:v>
                </c:pt>
                <c:pt idx="8">
                  <c:v>9.4275199999999995</c:v>
                </c:pt>
                <c:pt idx="9">
                  <c:v>9.4275199999999995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'Q#1'!$D$36</c:f>
              <c:strCache>
                <c:ptCount val="1"/>
                <c:pt idx="0">
                  <c:v>UCL 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'Q#1'!$D$37:$D$46</c:f>
              <c:numCache>
                <c:formatCode>General</c:formatCode>
                <c:ptCount val="10"/>
                <c:pt idx="0">
                  <c:v>44.972479999999997</c:v>
                </c:pt>
                <c:pt idx="1">
                  <c:v>44.972479999999997</c:v>
                </c:pt>
                <c:pt idx="2">
                  <c:v>44.972479999999997</c:v>
                </c:pt>
                <c:pt idx="3">
                  <c:v>44.972479999999997</c:v>
                </c:pt>
                <c:pt idx="4">
                  <c:v>44.972479999999997</c:v>
                </c:pt>
                <c:pt idx="5">
                  <c:v>44.972479999999997</c:v>
                </c:pt>
                <c:pt idx="6">
                  <c:v>44.972479999999997</c:v>
                </c:pt>
                <c:pt idx="7">
                  <c:v>44.972479999999997</c:v>
                </c:pt>
                <c:pt idx="8">
                  <c:v>44.972479999999997</c:v>
                </c:pt>
                <c:pt idx="9">
                  <c:v>44.972479999999997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3974960"/>
        <c:axId val="-153972240"/>
      </c:lineChart>
      <c:catAx>
        <c:axId val="-153974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3972240"/>
        <c:crosses val="autoZero"/>
        <c:auto val="1"/>
        <c:lblAlgn val="ctr"/>
        <c:lblOffset val="100"/>
        <c:noMultiLvlLbl val="0"/>
      </c:catAx>
      <c:valAx>
        <c:axId val="-15397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397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X-Bar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'Q#2'!$B$21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'Q#2'!$B$22:$B$33</c:f>
              <c:numCache>
                <c:formatCode>0.00</c:formatCode>
                <c:ptCount val="12"/>
                <c:pt idx="0">
                  <c:v>64.933333333333337</c:v>
                </c:pt>
                <c:pt idx="1">
                  <c:v>68.266666666666666</c:v>
                </c:pt>
                <c:pt idx="2">
                  <c:v>68.599999999999994</c:v>
                </c:pt>
                <c:pt idx="3">
                  <c:v>66.466666666666669</c:v>
                </c:pt>
                <c:pt idx="4">
                  <c:v>61.533333333333331</c:v>
                </c:pt>
                <c:pt idx="5">
                  <c:v>71.400000000000006</c:v>
                </c:pt>
                <c:pt idx="6">
                  <c:v>67.2</c:v>
                </c:pt>
                <c:pt idx="7">
                  <c:v>72.533333333333331</c:v>
                </c:pt>
                <c:pt idx="8">
                  <c:v>66.466666666666669</c:v>
                </c:pt>
                <c:pt idx="9">
                  <c:v>70.13333333333334</c:v>
                </c:pt>
                <c:pt idx="10">
                  <c:v>61.4</c:v>
                </c:pt>
                <c:pt idx="11">
                  <c:v>70.733333333333334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'Q#2'!$C$21</c:f>
              <c:strCache>
                <c:ptCount val="1"/>
                <c:pt idx="0">
                  <c:v>X-DBar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'Q#2'!$C$22:$C$33</c:f>
              <c:numCache>
                <c:formatCode>0.00</c:formatCode>
                <c:ptCount val="12"/>
                <c:pt idx="0">
                  <c:v>67.472222222222214</c:v>
                </c:pt>
                <c:pt idx="1">
                  <c:v>67.472222222222214</c:v>
                </c:pt>
                <c:pt idx="2">
                  <c:v>67.472222222222214</c:v>
                </c:pt>
                <c:pt idx="3">
                  <c:v>67.472222222222214</c:v>
                </c:pt>
                <c:pt idx="4">
                  <c:v>67.472222222222214</c:v>
                </c:pt>
                <c:pt idx="5">
                  <c:v>67.472222222222214</c:v>
                </c:pt>
                <c:pt idx="6">
                  <c:v>67.472222222222214</c:v>
                </c:pt>
                <c:pt idx="7">
                  <c:v>67.472222222222214</c:v>
                </c:pt>
                <c:pt idx="8">
                  <c:v>67.472222222222214</c:v>
                </c:pt>
                <c:pt idx="9">
                  <c:v>67.472222222222214</c:v>
                </c:pt>
                <c:pt idx="10">
                  <c:v>67.472222222222214</c:v>
                </c:pt>
                <c:pt idx="11">
                  <c:v>67.472222222222214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'Q#2'!$D$21</c:f>
              <c:strCache>
                <c:ptCount val="1"/>
                <c:pt idx="0">
                  <c:v>UCL x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val>
            <c:numRef>
              <c:f>'Q#2'!$D$22:$D$33</c:f>
              <c:numCache>
                <c:formatCode>0.00</c:formatCode>
                <c:ptCount val="12"/>
                <c:pt idx="0">
                  <c:v>70.069796565755027</c:v>
                </c:pt>
                <c:pt idx="1">
                  <c:v>70.069796565755027</c:v>
                </c:pt>
                <c:pt idx="2">
                  <c:v>70.069796565755027</c:v>
                </c:pt>
                <c:pt idx="3">
                  <c:v>70.069796565755027</c:v>
                </c:pt>
                <c:pt idx="4">
                  <c:v>70.069796565755027</c:v>
                </c:pt>
                <c:pt idx="5">
                  <c:v>70.069796565755027</c:v>
                </c:pt>
                <c:pt idx="6">
                  <c:v>70.069796565755027</c:v>
                </c:pt>
                <c:pt idx="7">
                  <c:v>70.069796565755027</c:v>
                </c:pt>
                <c:pt idx="8">
                  <c:v>70.069796565755027</c:v>
                </c:pt>
                <c:pt idx="9">
                  <c:v>70.069796565755027</c:v>
                </c:pt>
                <c:pt idx="10">
                  <c:v>70.069796565755027</c:v>
                </c:pt>
                <c:pt idx="11">
                  <c:v>70.069796565755027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'Q#2'!$E$21</c:f>
              <c:strCache>
                <c:ptCount val="1"/>
                <c:pt idx="0">
                  <c:v>LCL x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val>
            <c:numRef>
              <c:f>'Q#2'!$E$22:$E$33</c:f>
              <c:numCache>
                <c:formatCode>0.00</c:formatCode>
                <c:ptCount val="12"/>
                <c:pt idx="0">
                  <c:v>64.874647878689402</c:v>
                </c:pt>
                <c:pt idx="1">
                  <c:v>64.874647878689402</c:v>
                </c:pt>
                <c:pt idx="2">
                  <c:v>64.874647878689402</c:v>
                </c:pt>
                <c:pt idx="3">
                  <c:v>64.874647878689402</c:v>
                </c:pt>
                <c:pt idx="4">
                  <c:v>64.874647878689402</c:v>
                </c:pt>
                <c:pt idx="5">
                  <c:v>64.874647878689402</c:v>
                </c:pt>
                <c:pt idx="6">
                  <c:v>64.874647878689402</c:v>
                </c:pt>
                <c:pt idx="7">
                  <c:v>64.874647878689402</c:v>
                </c:pt>
                <c:pt idx="8">
                  <c:v>64.874647878689402</c:v>
                </c:pt>
                <c:pt idx="9">
                  <c:v>64.874647878689402</c:v>
                </c:pt>
                <c:pt idx="10">
                  <c:v>64.874647878689402</c:v>
                </c:pt>
                <c:pt idx="11">
                  <c:v>64.874647878689402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3980944"/>
        <c:axId val="-153976592"/>
      </c:lineChart>
      <c:catAx>
        <c:axId val="-153980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3976592"/>
        <c:crosses val="autoZero"/>
        <c:auto val="1"/>
        <c:lblAlgn val="ctr"/>
        <c:lblOffset val="100"/>
        <c:noMultiLvlLbl val="0"/>
      </c:catAx>
      <c:valAx>
        <c:axId val="-153976592"/>
        <c:scaling>
          <c:orientation val="minMax"/>
          <c:min val="6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398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R-Bar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'Q#2'!$B$39</c:f>
              <c:strCache>
                <c:ptCount val="1"/>
                <c:pt idx="0">
                  <c:v>Range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'Q#2'!$B$40:$B$51</c:f>
              <c:numCache>
                <c:formatCode>General</c:formatCode>
                <c:ptCount val="12"/>
                <c:pt idx="0">
                  <c:v>15</c:v>
                </c:pt>
                <c:pt idx="1">
                  <c:v>11</c:v>
                </c:pt>
                <c:pt idx="2">
                  <c:v>9</c:v>
                </c:pt>
                <c:pt idx="3">
                  <c:v>16</c:v>
                </c:pt>
                <c:pt idx="4">
                  <c:v>16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19</c:v>
                </c:pt>
                <c:pt idx="9">
                  <c:v>6</c:v>
                </c:pt>
                <c:pt idx="10">
                  <c:v>17</c:v>
                </c:pt>
                <c:pt idx="1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'Q#2'!$C$39</c:f>
              <c:strCache>
                <c:ptCount val="1"/>
                <c:pt idx="0">
                  <c:v>R-Bar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'Q#2'!$C$40:$C$51</c:f>
              <c:numCache>
                <c:formatCode>0.00</c:formatCode>
                <c:ptCount val="12"/>
                <c:pt idx="0">
                  <c:v>11.666666666666666</c:v>
                </c:pt>
                <c:pt idx="1">
                  <c:v>11.666666666666666</c:v>
                </c:pt>
                <c:pt idx="2">
                  <c:v>11.666666666666666</c:v>
                </c:pt>
                <c:pt idx="3">
                  <c:v>11.666666666666666</c:v>
                </c:pt>
                <c:pt idx="4">
                  <c:v>11.666666666666666</c:v>
                </c:pt>
                <c:pt idx="5">
                  <c:v>11.666666666666666</c:v>
                </c:pt>
                <c:pt idx="6">
                  <c:v>11.666666666666666</c:v>
                </c:pt>
                <c:pt idx="7">
                  <c:v>11.666666666666666</c:v>
                </c:pt>
                <c:pt idx="8">
                  <c:v>11.666666666666666</c:v>
                </c:pt>
                <c:pt idx="9">
                  <c:v>11.666666666666666</c:v>
                </c:pt>
                <c:pt idx="10">
                  <c:v>11.666666666666666</c:v>
                </c:pt>
                <c:pt idx="11">
                  <c:v>11.666666666666666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'Q#2'!$D$39</c:f>
              <c:strCache>
                <c:ptCount val="1"/>
                <c:pt idx="0">
                  <c:v>LCL r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val>
            <c:numRef>
              <c:f>'Q#2'!$D$40:$D$51</c:f>
              <c:numCache>
                <c:formatCode>0.00</c:formatCode>
                <c:ptCount val="12"/>
                <c:pt idx="0">
                  <c:v>4.0436666666666667</c:v>
                </c:pt>
                <c:pt idx="1">
                  <c:v>4.0436666666666667</c:v>
                </c:pt>
                <c:pt idx="2">
                  <c:v>4.0436666666666667</c:v>
                </c:pt>
                <c:pt idx="3">
                  <c:v>4.0436666666666667</c:v>
                </c:pt>
                <c:pt idx="4">
                  <c:v>4.0436666666666667</c:v>
                </c:pt>
                <c:pt idx="5">
                  <c:v>4.0436666666666667</c:v>
                </c:pt>
                <c:pt idx="6">
                  <c:v>4.0436666666666667</c:v>
                </c:pt>
                <c:pt idx="7">
                  <c:v>4.0436666666666667</c:v>
                </c:pt>
                <c:pt idx="8">
                  <c:v>4.0436666666666667</c:v>
                </c:pt>
                <c:pt idx="9">
                  <c:v>4.0436666666666667</c:v>
                </c:pt>
                <c:pt idx="10">
                  <c:v>4.0436666666666667</c:v>
                </c:pt>
                <c:pt idx="11">
                  <c:v>4.0436666666666667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'Q#2'!$E$39</c:f>
              <c:strCache>
                <c:ptCount val="1"/>
                <c:pt idx="0">
                  <c:v>UCL r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val>
            <c:numRef>
              <c:f>'Q#2'!$E$40:$E$51</c:f>
              <c:numCache>
                <c:formatCode>0.00</c:formatCode>
                <c:ptCount val="12"/>
                <c:pt idx="0">
                  <c:v>19.289666666666665</c:v>
                </c:pt>
                <c:pt idx="1">
                  <c:v>19.289666666666665</c:v>
                </c:pt>
                <c:pt idx="2">
                  <c:v>19.289666666666665</c:v>
                </c:pt>
                <c:pt idx="3">
                  <c:v>19.289666666666665</c:v>
                </c:pt>
                <c:pt idx="4">
                  <c:v>19.289666666666665</c:v>
                </c:pt>
                <c:pt idx="5">
                  <c:v>19.289666666666665</c:v>
                </c:pt>
                <c:pt idx="6">
                  <c:v>19.289666666666665</c:v>
                </c:pt>
                <c:pt idx="7">
                  <c:v>19.289666666666665</c:v>
                </c:pt>
                <c:pt idx="8">
                  <c:v>19.289666666666665</c:v>
                </c:pt>
                <c:pt idx="9">
                  <c:v>19.289666666666665</c:v>
                </c:pt>
                <c:pt idx="10">
                  <c:v>19.289666666666665</c:v>
                </c:pt>
                <c:pt idx="11">
                  <c:v>19.289666666666665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3978224"/>
        <c:axId val="-47572624"/>
      </c:lineChart>
      <c:catAx>
        <c:axId val="-153978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572624"/>
        <c:crosses val="autoZero"/>
        <c:auto val="1"/>
        <c:lblAlgn val="ctr"/>
        <c:lblOffset val="100"/>
        <c:noMultiLvlLbl val="0"/>
      </c:catAx>
      <c:valAx>
        <c:axId val="-4757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397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X-Bar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'Q.#3'!$A$17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'Q.#3'!$A$18:$A$25</c:f>
              <c:numCache>
                <c:formatCode>0.00</c:formatCode>
                <c:ptCount val="8"/>
                <c:pt idx="0">
                  <c:v>68.461666666666659</c:v>
                </c:pt>
                <c:pt idx="1">
                  <c:v>68.606666666666669</c:v>
                </c:pt>
                <c:pt idx="2">
                  <c:v>68.626666666666651</c:v>
                </c:pt>
                <c:pt idx="3">
                  <c:v>68.643333333333331</c:v>
                </c:pt>
                <c:pt idx="4">
                  <c:v>68.464999999999989</c:v>
                </c:pt>
                <c:pt idx="5">
                  <c:v>68.37833333333333</c:v>
                </c:pt>
                <c:pt idx="6">
                  <c:v>68.956666666666663</c:v>
                </c:pt>
                <c:pt idx="7">
                  <c:v>68.94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'Q.#3'!$B$17</c:f>
              <c:strCache>
                <c:ptCount val="1"/>
                <c:pt idx="0">
                  <c:v>X-DBar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'Q.#3'!$B$18:$B$25</c:f>
              <c:numCache>
                <c:formatCode>0.00</c:formatCode>
                <c:ptCount val="8"/>
                <c:pt idx="0">
                  <c:v>68.634791666666658</c:v>
                </c:pt>
                <c:pt idx="1">
                  <c:v>68.634791666666658</c:v>
                </c:pt>
                <c:pt idx="2">
                  <c:v>68.634791666666658</c:v>
                </c:pt>
                <c:pt idx="3">
                  <c:v>68.634791666666658</c:v>
                </c:pt>
                <c:pt idx="4">
                  <c:v>68.634791666666658</c:v>
                </c:pt>
                <c:pt idx="5">
                  <c:v>68.634791666666658</c:v>
                </c:pt>
                <c:pt idx="6">
                  <c:v>68.634791666666658</c:v>
                </c:pt>
                <c:pt idx="7">
                  <c:v>68.634791666666658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'Q.#3'!$C$17</c:f>
              <c:strCache>
                <c:ptCount val="1"/>
                <c:pt idx="0">
                  <c:v>UCL x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val>
            <c:numRef>
              <c:f>'Q.#3'!$C$18:$C$25</c:f>
              <c:numCache>
                <c:formatCode>0.00</c:formatCode>
                <c:ptCount val="8"/>
                <c:pt idx="0">
                  <c:v>68.805666430725481</c:v>
                </c:pt>
                <c:pt idx="1">
                  <c:v>68.805666430725481</c:v>
                </c:pt>
                <c:pt idx="2">
                  <c:v>68.805666430725481</c:v>
                </c:pt>
                <c:pt idx="3">
                  <c:v>68.805666430725481</c:v>
                </c:pt>
                <c:pt idx="4">
                  <c:v>68.805666430725481</c:v>
                </c:pt>
                <c:pt idx="5">
                  <c:v>68.805666430725481</c:v>
                </c:pt>
                <c:pt idx="6">
                  <c:v>68.805666430725481</c:v>
                </c:pt>
                <c:pt idx="7">
                  <c:v>68.805666430725481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'Q.#3'!$D$17</c:f>
              <c:strCache>
                <c:ptCount val="1"/>
                <c:pt idx="0">
                  <c:v>LCL x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val>
            <c:numRef>
              <c:f>'Q.#3'!$D$18:$D$25</c:f>
              <c:numCache>
                <c:formatCode>0.00</c:formatCode>
                <c:ptCount val="8"/>
                <c:pt idx="0">
                  <c:v>68.463916902607835</c:v>
                </c:pt>
                <c:pt idx="1">
                  <c:v>68.463916902607835</c:v>
                </c:pt>
                <c:pt idx="2">
                  <c:v>68.463916902607835</c:v>
                </c:pt>
                <c:pt idx="3">
                  <c:v>68.463916902607835</c:v>
                </c:pt>
                <c:pt idx="4">
                  <c:v>68.463916902607835</c:v>
                </c:pt>
                <c:pt idx="5">
                  <c:v>68.463916902607835</c:v>
                </c:pt>
                <c:pt idx="6">
                  <c:v>68.463916902607835</c:v>
                </c:pt>
                <c:pt idx="7">
                  <c:v>68.463916902607835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7072000"/>
        <c:axId val="-147070912"/>
      </c:lineChart>
      <c:catAx>
        <c:axId val="-147072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7070912"/>
        <c:crosses val="autoZero"/>
        <c:auto val="1"/>
        <c:lblAlgn val="ctr"/>
        <c:lblOffset val="100"/>
        <c:noMultiLvlLbl val="0"/>
      </c:catAx>
      <c:valAx>
        <c:axId val="-147070912"/>
        <c:scaling>
          <c:orientation val="minMax"/>
          <c:min val="68.200000000000017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707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R-Bar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'Q.#3'!$A$31</c:f>
              <c:strCache>
                <c:ptCount val="1"/>
                <c:pt idx="0">
                  <c:v>RANGE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'Q.#3'!$A$32:$A$39</c:f>
              <c:numCache>
                <c:formatCode>General</c:formatCode>
                <c:ptCount val="8"/>
                <c:pt idx="0">
                  <c:v>0.20000000000000284</c:v>
                </c:pt>
                <c:pt idx="1">
                  <c:v>0.73999999999999488</c:v>
                </c:pt>
                <c:pt idx="2">
                  <c:v>0.32999999999999829</c:v>
                </c:pt>
                <c:pt idx="3">
                  <c:v>0.45000000000000284</c:v>
                </c:pt>
                <c:pt idx="4">
                  <c:v>0.40000000000000568</c:v>
                </c:pt>
                <c:pt idx="5">
                  <c:v>0.96999999999999886</c:v>
                </c:pt>
                <c:pt idx="6">
                  <c:v>4.9999999999997158E-2</c:v>
                </c:pt>
                <c:pt idx="7">
                  <c:v>6.0000000000002274E-2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'Q.#3'!$B$31</c:f>
              <c:strCache>
                <c:ptCount val="1"/>
                <c:pt idx="0">
                  <c:v>R-Bar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'Q.#3'!$B$32:$B$39</c:f>
              <c:numCache>
                <c:formatCode>0.00</c:formatCode>
                <c:ptCount val="8"/>
                <c:pt idx="0">
                  <c:v>0.40000000000000036</c:v>
                </c:pt>
                <c:pt idx="1">
                  <c:v>0.40000000000000036</c:v>
                </c:pt>
                <c:pt idx="2">
                  <c:v>0.40000000000000036</c:v>
                </c:pt>
                <c:pt idx="3">
                  <c:v>0.40000000000000036</c:v>
                </c:pt>
                <c:pt idx="4">
                  <c:v>0.40000000000000036</c:v>
                </c:pt>
                <c:pt idx="5">
                  <c:v>0.40000000000000036</c:v>
                </c:pt>
                <c:pt idx="6">
                  <c:v>0.40000000000000036</c:v>
                </c:pt>
                <c:pt idx="7">
                  <c:v>0.40000000000000036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'Q.#3'!$C$31</c:f>
              <c:strCache>
                <c:ptCount val="1"/>
                <c:pt idx="0">
                  <c:v>LCL r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val>
            <c:numRef>
              <c:f>'Q.#3'!$C$32:$C$39</c:f>
              <c:numCache>
                <c:formatCode>0.00</c:formatCode>
                <c:ptCount val="8"/>
                <c:pt idx="0">
                  <c:v>5.4480000000000042E-2</c:v>
                </c:pt>
                <c:pt idx="1">
                  <c:v>5.4480000000000042E-2</c:v>
                </c:pt>
                <c:pt idx="2">
                  <c:v>5.4480000000000042E-2</c:v>
                </c:pt>
                <c:pt idx="3">
                  <c:v>5.4480000000000042E-2</c:v>
                </c:pt>
                <c:pt idx="4">
                  <c:v>5.4480000000000042E-2</c:v>
                </c:pt>
                <c:pt idx="5">
                  <c:v>5.4480000000000042E-2</c:v>
                </c:pt>
                <c:pt idx="6">
                  <c:v>5.4480000000000042E-2</c:v>
                </c:pt>
                <c:pt idx="7">
                  <c:v>5.4480000000000042E-2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'Q.#3'!$D$31</c:f>
              <c:strCache>
                <c:ptCount val="1"/>
                <c:pt idx="0">
                  <c:v>UCL r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val>
            <c:numRef>
              <c:f>'Q.#3'!$D$32:$D$39</c:f>
              <c:numCache>
                <c:formatCode>0.00</c:formatCode>
                <c:ptCount val="8"/>
                <c:pt idx="0">
                  <c:v>0.74552000000000063</c:v>
                </c:pt>
                <c:pt idx="1">
                  <c:v>0.74552000000000063</c:v>
                </c:pt>
                <c:pt idx="2">
                  <c:v>0.74552000000000063</c:v>
                </c:pt>
                <c:pt idx="3">
                  <c:v>0.74552000000000063</c:v>
                </c:pt>
                <c:pt idx="4">
                  <c:v>0.74552000000000063</c:v>
                </c:pt>
                <c:pt idx="5">
                  <c:v>0.74552000000000063</c:v>
                </c:pt>
                <c:pt idx="6">
                  <c:v>0.74552000000000063</c:v>
                </c:pt>
                <c:pt idx="7">
                  <c:v>0.74552000000000063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7569904"/>
        <c:axId val="-47563376"/>
      </c:lineChart>
      <c:catAx>
        <c:axId val="-47569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563376"/>
        <c:crosses val="autoZero"/>
        <c:auto val="1"/>
        <c:lblAlgn val="ctr"/>
        <c:lblOffset val="100"/>
        <c:noMultiLvlLbl val="0"/>
      </c:catAx>
      <c:valAx>
        <c:axId val="-4756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56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20</xdr:row>
      <xdr:rowOff>28575</xdr:rowOff>
    </xdr:from>
    <xdr:to>
      <xdr:col>11</xdr:col>
      <xdr:colOff>76200</xdr:colOff>
      <xdr:row>34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171450</xdr:colOff>
      <xdr:row>35</xdr:row>
      <xdr:rowOff>38100</xdr:rowOff>
    </xdr:from>
    <xdr:to>
      <xdr:col>14</xdr:col>
      <xdr:colOff>142875</xdr:colOff>
      <xdr:row>49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21</xdr:row>
      <xdr:rowOff>161925</xdr:rowOff>
    </xdr:from>
    <xdr:to>
      <xdr:col>14</xdr:col>
      <xdr:colOff>304800</xdr:colOff>
      <xdr:row>36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37</xdr:row>
      <xdr:rowOff>9525</xdr:rowOff>
    </xdr:from>
    <xdr:to>
      <xdr:col>14</xdr:col>
      <xdr:colOff>314325</xdr:colOff>
      <xdr:row>51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5</xdr:row>
      <xdr:rowOff>0</xdr:rowOff>
    </xdr:from>
    <xdr:ext cx="4981574" cy="13335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59CD02BA-2390-46CE-9E07-A98DF731679E}"/>
            </a:ext>
          </a:extLst>
        </xdr:cNvPr>
        <xdr:cNvSpPr txBox="1"/>
      </xdr:nvSpPr>
      <xdr:spPr>
        <a:xfrm>
          <a:off x="9526" y="1000125"/>
          <a:ext cx="4981574" cy="1333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68.51       68.94        68.66          68.49         68.64          68.34         68.99         68.92</a:t>
          </a:r>
        </a:p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68.46       68.20        68.44          68.94         68.63         68.42          68.94         68.91</a:t>
          </a:r>
        </a:p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68.54       68.54         68.55         68.56         68.62         68.99          68.95         68.97</a:t>
          </a:r>
        </a:p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68.34       68.56         68.77         68.62         68.32         68.02          68.95         68.93</a:t>
          </a:r>
        </a:p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68.46       68.70         68.70         68.69         68.34         68.03          68.94         68.96</a:t>
          </a:r>
        </a:p>
        <a:p>
          <a:r>
            <a:rPr 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68.46       68.70         68.64         68.56         68.24         68.47          68.97         68.95</a:t>
          </a:r>
          <a:endParaRPr lang="en-US" sz="1100"/>
        </a:p>
      </xdr:txBody>
    </xdr:sp>
    <xdr:clientData/>
  </xdr:oneCellAnchor>
  <xdr:twoCellAnchor>
    <xdr:from>
      <xdr:col>8</xdr:col>
      <xdr:colOff>123825</xdr:colOff>
      <xdr:row>14</xdr:row>
      <xdr:rowOff>114300</xdr:rowOff>
    </xdr:from>
    <xdr:to>
      <xdr:col>15</xdr:col>
      <xdr:colOff>428625</xdr:colOff>
      <xdr:row>29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32</xdr:row>
      <xdr:rowOff>180975</xdr:rowOff>
    </xdr:from>
    <xdr:to>
      <xdr:col>12</xdr:col>
      <xdr:colOff>314325</xdr:colOff>
      <xdr:row>47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0"/>
  <sheetViews>
    <sheetView topLeftCell="A36" workbookViewId="0">
      <selection activeCell="I57" sqref="I57"/>
    </sheetView>
  </sheetViews>
  <sheetFormatPr defaultRowHeight="15" x14ac:dyDescent="0.25"/>
  <cols>
    <col min="1" max="1" width="9.140625" style="2"/>
    <col min="10" max="10" width="29.5703125" customWidth="1"/>
  </cols>
  <sheetData>
    <row r="2" spans="1:11" x14ac:dyDescent="0.25">
      <c r="A2" s="2" t="s">
        <v>2</v>
      </c>
      <c r="B2" t="s">
        <v>1</v>
      </c>
      <c r="C2" t="s">
        <v>0</v>
      </c>
      <c r="D2" t="s">
        <v>44</v>
      </c>
      <c r="E2" t="s">
        <v>15</v>
      </c>
      <c r="F2" t="s">
        <v>16</v>
      </c>
    </row>
    <row r="3" spans="1:11" x14ac:dyDescent="0.25">
      <c r="A3" s="2">
        <v>1</v>
      </c>
      <c r="B3">
        <v>251</v>
      </c>
      <c r="C3">
        <v>29</v>
      </c>
      <c r="D3">
        <f>AVERAGE($B$3:$B$12)</f>
        <v>263</v>
      </c>
      <c r="E3">
        <f>$J$5</f>
        <v>269.05431879407138</v>
      </c>
      <c r="F3">
        <f>$K$5</f>
        <v>256.94568120592862</v>
      </c>
      <c r="J3" s="1" t="s">
        <v>24</v>
      </c>
    </row>
    <row r="4" spans="1:11" x14ac:dyDescent="0.25">
      <c r="A4" s="2">
        <v>2</v>
      </c>
      <c r="B4">
        <v>258</v>
      </c>
      <c r="C4">
        <v>45</v>
      </c>
      <c r="D4">
        <f t="shared" ref="D4:D14" si="0">AVERAGE($B$3:$B$12)</f>
        <v>263</v>
      </c>
      <c r="E4">
        <f t="shared" ref="E4:E12" si="1">$J$5</f>
        <v>269.05431879407138</v>
      </c>
      <c r="F4">
        <f t="shared" ref="F4:F12" si="2">$K$5</f>
        <v>256.94568120592862</v>
      </c>
      <c r="J4">
        <f>3/(3.48*SQRT(15))</f>
        <v>0.22258524978203545</v>
      </c>
    </row>
    <row r="5" spans="1:11" x14ac:dyDescent="0.25">
      <c r="A5" s="2">
        <v>3</v>
      </c>
      <c r="B5">
        <v>233</v>
      </c>
      <c r="C5">
        <v>36</v>
      </c>
      <c r="D5">
        <f t="shared" si="0"/>
        <v>263</v>
      </c>
      <c r="E5">
        <f t="shared" si="1"/>
        <v>269.05431879407138</v>
      </c>
      <c r="F5">
        <f t="shared" si="2"/>
        <v>256.94568120592862</v>
      </c>
      <c r="J5">
        <f>D3+J4*B37</f>
        <v>269.05431879407138</v>
      </c>
      <c r="K5">
        <f>D3-J4*B37</f>
        <v>256.94568120592862</v>
      </c>
    </row>
    <row r="6" spans="1:11" x14ac:dyDescent="0.25">
      <c r="A6" s="2">
        <v>4</v>
      </c>
      <c r="B6">
        <v>275</v>
      </c>
      <c r="C6">
        <v>25</v>
      </c>
      <c r="D6">
        <f t="shared" si="0"/>
        <v>263</v>
      </c>
      <c r="E6">
        <f t="shared" si="1"/>
        <v>269.05431879407138</v>
      </c>
      <c r="F6">
        <f t="shared" si="2"/>
        <v>256.94568120592862</v>
      </c>
      <c r="I6" s="11" t="s">
        <v>22</v>
      </c>
    </row>
    <row r="7" spans="1:11" x14ac:dyDescent="0.25">
      <c r="A7" s="2">
        <v>5</v>
      </c>
      <c r="B7">
        <v>234</v>
      </c>
      <c r="C7">
        <v>35</v>
      </c>
      <c r="D7">
        <f t="shared" si="0"/>
        <v>263</v>
      </c>
      <c r="E7">
        <f t="shared" si="1"/>
        <v>269.05431879407138</v>
      </c>
      <c r="F7">
        <f t="shared" si="2"/>
        <v>256.94568120592862</v>
      </c>
      <c r="I7" s="5" t="s">
        <v>20</v>
      </c>
      <c r="J7" s="9" t="s">
        <v>39</v>
      </c>
      <c r="K7" s="9"/>
    </row>
    <row r="8" spans="1:11" x14ac:dyDescent="0.25">
      <c r="A8" s="2">
        <v>6</v>
      </c>
      <c r="B8">
        <v>289</v>
      </c>
      <c r="C8">
        <v>20</v>
      </c>
      <c r="D8">
        <f t="shared" si="0"/>
        <v>263</v>
      </c>
      <c r="E8">
        <f t="shared" si="1"/>
        <v>269.05431879407138</v>
      </c>
      <c r="F8">
        <f t="shared" si="2"/>
        <v>256.94568120592862</v>
      </c>
      <c r="I8" s="5" t="s">
        <v>21</v>
      </c>
      <c r="J8" s="9" t="s">
        <v>40</v>
      </c>
      <c r="K8" s="9"/>
    </row>
    <row r="9" spans="1:11" x14ac:dyDescent="0.25">
      <c r="A9" s="2">
        <v>7</v>
      </c>
      <c r="B9">
        <v>256</v>
      </c>
      <c r="C9">
        <v>3</v>
      </c>
      <c r="D9">
        <f t="shared" si="0"/>
        <v>263</v>
      </c>
      <c r="E9">
        <f t="shared" si="1"/>
        <v>269.05431879407138</v>
      </c>
      <c r="F9">
        <f t="shared" si="2"/>
        <v>256.94568120592862</v>
      </c>
    </row>
    <row r="10" spans="1:11" x14ac:dyDescent="0.25">
      <c r="A10" s="2">
        <v>8</v>
      </c>
      <c r="B10">
        <v>265</v>
      </c>
      <c r="C10">
        <v>19</v>
      </c>
      <c r="D10">
        <f t="shared" si="0"/>
        <v>263</v>
      </c>
      <c r="E10">
        <f t="shared" si="1"/>
        <v>269.05431879407138</v>
      </c>
      <c r="F10">
        <f t="shared" si="2"/>
        <v>256.94568120592862</v>
      </c>
      <c r="I10" s="11" t="s">
        <v>41</v>
      </c>
      <c r="J10" s="12"/>
    </row>
    <row r="11" spans="1:11" x14ac:dyDescent="0.25">
      <c r="A11" s="2">
        <v>9</v>
      </c>
      <c r="B11">
        <v>246</v>
      </c>
      <c r="C11">
        <v>14</v>
      </c>
      <c r="D11">
        <f t="shared" si="0"/>
        <v>263</v>
      </c>
      <c r="E11">
        <f t="shared" si="1"/>
        <v>269.05431879407138</v>
      </c>
      <c r="F11">
        <f t="shared" si="2"/>
        <v>256.94568120592862</v>
      </c>
      <c r="I11" s="5" t="s">
        <v>42</v>
      </c>
    </row>
    <row r="12" spans="1:11" x14ac:dyDescent="0.25">
      <c r="A12" s="2">
        <v>10</v>
      </c>
      <c r="B12">
        <v>323</v>
      </c>
      <c r="C12">
        <v>46</v>
      </c>
      <c r="D12">
        <f t="shared" si="0"/>
        <v>263</v>
      </c>
      <c r="E12">
        <f t="shared" si="1"/>
        <v>269.05431879407138</v>
      </c>
      <c r="F12">
        <f t="shared" si="2"/>
        <v>256.94568120592862</v>
      </c>
      <c r="I12" s="5" t="s">
        <v>43</v>
      </c>
    </row>
    <row r="13" spans="1:11" ht="1.5" customHeight="1" x14ac:dyDescent="0.25">
      <c r="D13">
        <f t="shared" si="0"/>
        <v>263</v>
      </c>
    </row>
    <row r="14" spans="1:11" hidden="1" x14ac:dyDescent="0.25">
      <c r="D14">
        <f t="shared" si="0"/>
        <v>263</v>
      </c>
    </row>
    <row r="16" spans="1:11" hidden="1" x14ac:dyDescent="0.25"/>
    <row r="17" spans="1:4" x14ac:dyDescent="0.25">
      <c r="A17" s="2" t="s">
        <v>6</v>
      </c>
    </row>
    <row r="18" spans="1:4" x14ac:dyDescent="0.25">
      <c r="A18" s="2" t="s">
        <v>3</v>
      </c>
    </row>
    <row r="20" spans="1:4" x14ac:dyDescent="0.25">
      <c r="A20" s="2" t="s">
        <v>4</v>
      </c>
    </row>
    <row r="21" spans="1:4" x14ac:dyDescent="0.25">
      <c r="A21" s="8" t="s">
        <v>1</v>
      </c>
      <c r="B21" s="8" t="s">
        <v>23</v>
      </c>
      <c r="C21" s="8" t="s">
        <v>18</v>
      </c>
      <c r="D21" s="8" t="s">
        <v>19</v>
      </c>
    </row>
    <row r="22" spans="1:4" x14ac:dyDescent="0.25">
      <c r="A22" s="8">
        <v>251</v>
      </c>
      <c r="B22" s="8">
        <f>AVERAGE($B$3:$B$12)</f>
        <v>263</v>
      </c>
      <c r="C22" s="8">
        <f>E3</f>
        <v>269.05431879407138</v>
      </c>
      <c r="D22" s="8">
        <f>F3</f>
        <v>256.94568120592862</v>
      </c>
    </row>
    <row r="23" spans="1:4" x14ac:dyDescent="0.25">
      <c r="A23" s="8">
        <v>258</v>
      </c>
      <c r="B23" s="8">
        <f t="shared" ref="B23:B31" si="3">AVERAGE($B$3:$B$12)</f>
        <v>263</v>
      </c>
      <c r="C23" s="8">
        <f t="shared" ref="C23:C31" si="4">E4</f>
        <v>269.05431879407138</v>
      </c>
      <c r="D23" s="8">
        <f t="shared" ref="D23:D31" si="5">F4</f>
        <v>256.94568120592862</v>
      </c>
    </row>
    <row r="24" spans="1:4" x14ac:dyDescent="0.25">
      <c r="A24" s="8">
        <v>233</v>
      </c>
      <c r="B24" s="8">
        <f t="shared" si="3"/>
        <v>263</v>
      </c>
      <c r="C24" s="8">
        <f t="shared" si="4"/>
        <v>269.05431879407138</v>
      </c>
      <c r="D24" s="8">
        <f t="shared" si="5"/>
        <v>256.94568120592862</v>
      </c>
    </row>
    <row r="25" spans="1:4" x14ac:dyDescent="0.25">
      <c r="A25" s="8">
        <v>275</v>
      </c>
      <c r="B25" s="8">
        <f t="shared" si="3"/>
        <v>263</v>
      </c>
      <c r="C25" s="8">
        <f t="shared" si="4"/>
        <v>269.05431879407138</v>
      </c>
      <c r="D25" s="8">
        <f t="shared" si="5"/>
        <v>256.94568120592862</v>
      </c>
    </row>
    <row r="26" spans="1:4" x14ac:dyDescent="0.25">
      <c r="A26" s="8">
        <v>234</v>
      </c>
      <c r="B26" s="8">
        <f t="shared" si="3"/>
        <v>263</v>
      </c>
      <c r="C26" s="8">
        <f t="shared" si="4"/>
        <v>269.05431879407138</v>
      </c>
      <c r="D26" s="8">
        <f t="shared" si="5"/>
        <v>256.94568120592862</v>
      </c>
    </row>
    <row r="27" spans="1:4" x14ac:dyDescent="0.25">
      <c r="A27" s="8">
        <v>289</v>
      </c>
      <c r="B27" s="8">
        <f t="shared" si="3"/>
        <v>263</v>
      </c>
      <c r="C27" s="8">
        <f t="shared" si="4"/>
        <v>269.05431879407138</v>
      </c>
      <c r="D27" s="8">
        <f t="shared" si="5"/>
        <v>256.94568120592862</v>
      </c>
    </row>
    <row r="28" spans="1:4" x14ac:dyDescent="0.25">
      <c r="A28" s="8">
        <v>256</v>
      </c>
      <c r="B28" s="8">
        <f t="shared" si="3"/>
        <v>263</v>
      </c>
      <c r="C28" s="8">
        <f t="shared" si="4"/>
        <v>269.05431879407138</v>
      </c>
      <c r="D28" s="8">
        <f t="shared" si="5"/>
        <v>256.94568120592862</v>
      </c>
    </row>
    <row r="29" spans="1:4" x14ac:dyDescent="0.25">
      <c r="A29" s="8">
        <v>265</v>
      </c>
      <c r="B29" s="8">
        <f t="shared" si="3"/>
        <v>263</v>
      </c>
      <c r="C29" s="8">
        <f t="shared" si="4"/>
        <v>269.05431879407138</v>
      </c>
      <c r="D29" s="8">
        <f t="shared" si="5"/>
        <v>256.94568120592862</v>
      </c>
    </row>
    <row r="30" spans="1:4" x14ac:dyDescent="0.25">
      <c r="A30" s="8">
        <v>246</v>
      </c>
      <c r="B30" s="8">
        <f t="shared" si="3"/>
        <v>263</v>
      </c>
      <c r="C30" s="8">
        <f t="shared" si="4"/>
        <v>269.05431879407138</v>
      </c>
      <c r="D30" s="8">
        <f t="shared" si="5"/>
        <v>256.94568120592862</v>
      </c>
    </row>
    <row r="31" spans="1:4" x14ac:dyDescent="0.25">
      <c r="A31" s="8">
        <v>323</v>
      </c>
      <c r="B31" s="8">
        <f t="shared" si="3"/>
        <v>263</v>
      </c>
      <c r="C31" s="8">
        <f t="shared" si="4"/>
        <v>269.05431879407138</v>
      </c>
      <c r="D31" s="8">
        <f t="shared" si="5"/>
        <v>256.94568120592862</v>
      </c>
    </row>
    <row r="36" spans="1:8" x14ac:dyDescent="0.25">
      <c r="A36" s="8" t="s">
        <v>0</v>
      </c>
      <c r="B36" s="8" t="s">
        <v>17</v>
      </c>
      <c r="C36" s="8" t="s">
        <v>25</v>
      </c>
      <c r="D36" s="8" t="s">
        <v>26</v>
      </c>
    </row>
    <row r="37" spans="1:8" x14ac:dyDescent="0.25">
      <c r="A37" s="8">
        <v>29</v>
      </c>
      <c r="B37" s="8">
        <f>AVERAGE($A$37:$A$46)</f>
        <v>27.2</v>
      </c>
      <c r="C37" s="8">
        <f>$H$37*B37</f>
        <v>9.4275199999999995</v>
      </c>
      <c r="D37" s="8">
        <f>$H$38*B37</f>
        <v>44.972479999999997</v>
      </c>
      <c r="G37" t="s">
        <v>27</v>
      </c>
      <c r="H37" s="10">
        <v>0.34660000000000002</v>
      </c>
    </row>
    <row r="38" spans="1:8" x14ac:dyDescent="0.25">
      <c r="A38" s="8">
        <v>45</v>
      </c>
      <c r="B38" s="8">
        <f t="shared" ref="B38:B46" si="6">AVERAGE($A$37:$A$46)</f>
        <v>27.2</v>
      </c>
      <c r="C38" s="8">
        <f t="shared" ref="C38:C46" si="7">$H$37*B38</f>
        <v>9.4275199999999995</v>
      </c>
      <c r="D38" s="8">
        <f t="shared" ref="D38:D46" si="8">$H$38*B38</f>
        <v>44.972479999999997</v>
      </c>
      <c r="G38" t="s">
        <v>28</v>
      </c>
      <c r="H38" s="10">
        <v>1.6534</v>
      </c>
    </row>
    <row r="39" spans="1:8" x14ac:dyDescent="0.25">
      <c r="A39" s="8">
        <v>36</v>
      </c>
      <c r="B39" s="8">
        <f t="shared" si="6"/>
        <v>27.2</v>
      </c>
      <c r="C39" s="8">
        <f t="shared" si="7"/>
        <v>9.4275199999999995</v>
      </c>
      <c r="D39" s="8">
        <f t="shared" si="8"/>
        <v>44.972479999999997</v>
      </c>
    </row>
    <row r="40" spans="1:8" x14ac:dyDescent="0.25">
      <c r="A40" s="8">
        <v>25</v>
      </c>
      <c r="B40" s="8">
        <f t="shared" si="6"/>
        <v>27.2</v>
      </c>
      <c r="C40" s="8">
        <f t="shared" si="7"/>
        <v>9.4275199999999995</v>
      </c>
      <c r="D40" s="8">
        <f t="shared" si="8"/>
        <v>44.972479999999997</v>
      </c>
    </row>
    <row r="41" spans="1:8" x14ac:dyDescent="0.25">
      <c r="A41" s="8">
        <v>35</v>
      </c>
      <c r="B41" s="8">
        <f t="shared" si="6"/>
        <v>27.2</v>
      </c>
      <c r="C41" s="8">
        <f t="shared" si="7"/>
        <v>9.4275199999999995</v>
      </c>
      <c r="D41" s="8">
        <f t="shared" si="8"/>
        <v>44.972479999999997</v>
      </c>
    </row>
    <row r="42" spans="1:8" x14ac:dyDescent="0.25">
      <c r="A42" s="8">
        <v>20</v>
      </c>
      <c r="B42" s="8">
        <f t="shared" si="6"/>
        <v>27.2</v>
      </c>
      <c r="C42" s="8">
        <f t="shared" si="7"/>
        <v>9.4275199999999995</v>
      </c>
      <c r="D42" s="8">
        <f t="shared" si="8"/>
        <v>44.972479999999997</v>
      </c>
    </row>
    <row r="43" spans="1:8" ht="14.25" customHeight="1" x14ac:dyDescent="0.25">
      <c r="A43" s="8">
        <v>3</v>
      </c>
      <c r="B43" s="8">
        <f t="shared" si="6"/>
        <v>27.2</v>
      </c>
      <c r="C43" s="8">
        <f t="shared" si="7"/>
        <v>9.4275199999999995</v>
      </c>
      <c r="D43" s="8">
        <f t="shared" si="8"/>
        <v>44.972479999999997</v>
      </c>
    </row>
    <row r="44" spans="1:8" x14ac:dyDescent="0.25">
      <c r="A44" s="8">
        <v>19</v>
      </c>
      <c r="B44" s="8">
        <f t="shared" si="6"/>
        <v>27.2</v>
      </c>
      <c r="C44" s="8">
        <f t="shared" si="7"/>
        <v>9.4275199999999995</v>
      </c>
      <c r="D44" s="8">
        <f t="shared" si="8"/>
        <v>44.972479999999997</v>
      </c>
    </row>
    <row r="45" spans="1:8" x14ac:dyDescent="0.25">
      <c r="A45" s="8">
        <v>14</v>
      </c>
      <c r="B45" s="8">
        <f t="shared" si="6"/>
        <v>27.2</v>
      </c>
      <c r="C45" s="8">
        <f t="shared" si="7"/>
        <v>9.4275199999999995</v>
      </c>
      <c r="D45" s="8">
        <f t="shared" si="8"/>
        <v>44.972479999999997</v>
      </c>
    </row>
    <row r="46" spans="1:8" x14ac:dyDescent="0.25">
      <c r="A46" s="8">
        <v>46</v>
      </c>
      <c r="B46" s="8">
        <f t="shared" si="6"/>
        <v>27.2</v>
      </c>
      <c r="C46" s="8">
        <f t="shared" si="7"/>
        <v>9.4275199999999995</v>
      </c>
      <c r="D46" s="8">
        <f t="shared" si="8"/>
        <v>44.972479999999997</v>
      </c>
    </row>
    <row r="47" spans="1:8" x14ac:dyDescent="0.25">
      <c r="A47" s="2" t="s">
        <v>5</v>
      </c>
    </row>
    <row r="48" spans="1:8" x14ac:dyDescent="0.25">
      <c r="A48" s="5" t="s">
        <v>29</v>
      </c>
    </row>
    <row r="49" spans="1:11" x14ac:dyDescent="0.25">
      <c r="A49" s="5" t="s">
        <v>30</v>
      </c>
    </row>
    <row r="51" spans="1:1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</row>
    <row r="57" spans="1:11" ht="23.25" customHeight="1" x14ac:dyDescent="0.25"/>
    <row r="58" spans="1:11" ht="23.25" customHeight="1" x14ac:dyDescent="0.25"/>
    <row r="59" spans="1:11" ht="42" customHeight="1" x14ac:dyDescent="0.25"/>
    <row r="60" spans="1:11" ht="163.5" customHeight="1" x14ac:dyDescent="0.2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opLeftCell="A16" workbookViewId="0">
      <selection activeCell="D40" sqref="D40"/>
    </sheetView>
  </sheetViews>
  <sheetFormatPr defaultRowHeight="15" x14ac:dyDescent="0.25"/>
  <cols>
    <col min="2" max="2" width="10.7109375" customWidth="1"/>
  </cols>
  <sheetData>
    <row r="1" spans="1:17" x14ac:dyDescent="0.25">
      <c r="A1" s="4" t="s">
        <v>7</v>
      </c>
      <c r="B1" s="3"/>
      <c r="C1" s="3"/>
      <c r="D1" s="3"/>
      <c r="E1" s="3"/>
      <c r="F1" s="3"/>
      <c r="G1" s="3"/>
      <c r="H1" s="3"/>
    </row>
    <row r="2" spans="1:17" x14ac:dyDescent="0.25">
      <c r="A2" s="2" t="s">
        <v>8</v>
      </c>
    </row>
    <row r="3" spans="1:17" x14ac:dyDescent="0.25">
      <c r="A3" s="2" t="s">
        <v>14</v>
      </c>
    </row>
    <row r="5" spans="1:17" ht="30" x14ac:dyDescent="0.25">
      <c r="B5" t="s">
        <v>36</v>
      </c>
      <c r="C5" s="1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35</v>
      </c>
      <c r="I5" t="s">
        <v>35</v>
      </c>
      <c r="J5" t="s">
        <v>35</v>
      </c>
      <c r="K5" t="s">
        <v>35</v>
      </c>
      <c r="L5" t="s">
        <v>35</v>
      </c>
      <c r="M5" t="s">
        <v>35</v>
      </c>
      <c r="N5" t="s">
        <v>35</v>
      </c>
      <c r="O5" t="s">
        <v>35</v>
      </c>
      <c r="P5" t="s">
        <v>35</v>
      </c>
      <c r="Q5" t="s">
        <v>35</v>
      </c>
    </row>
    <row r="6" spans="1:17" x14ac:dyDescent="0.25">
      <c r="B6">
        <v>1</v>
      </c>
      <c r="C6">
        <v>60</v>
      </c>
      <c r="D6">
        <v>55</v>
      </c>
      <c r="E6">
        <v>68</v>
      </c>
      <c r="F6">
        <v>67</v>
      </c>
      <c r="G6">
        <v>70</v>
      </c>
      <c r="H6">
        <v>56</v>
      </c>
      <c r="I6">
        <v>58</v>
      </c>
      <c r="J6">
        <v>59</v>
      </c>
      <c r="K6">
        <v>69</v>
      </c>
      <c r="L6">
        <v>68</v>
      </c>
      <c r="M6">
        <v>70</v>
      </c>
      <c r="N6">
        <v>68</v>
      </c>
      <c r="O6">
        <v>70</v>
      </c>
      <c r="P6">
        <v>68</v>
      </c>
      <c r="Q6">
        <v>68</v>
      </c>
    </row>
    <row r="7" spans="1:17" x14ac:dyDescent="0.25">
      <c r="B7">
        <v>2</v>
      </c>
      <c r="C7">
        <v>59</v>
      </c>
      <c r="D7">
        <v>67</v>
      </c>
      <c r="E7">
        <v>67</v>
      </c>
      <c r="F7">
        <v>69</v>
      </c>
      <c r="G7">
        <v>68</v>
      </c>
      <c r="H7">
        <v>69</v>
      </c>
      <c r="I7">
        <v>70</v>
      </c>
      <c r="J7">
        <v>69</v>
      </c>
      <c r="K7">
        <v>70</v>
      </c>
      <c r="L7">
        <v>69</v>
      </c>
      <c r="M7">
        <v>69</v>
      </c>
      <c r="N7">
        <v>70</v>
      </c>
      <c r="O7">
        <v>69</v>
      </c>
      <c r="P7">
        <v>70</v>
      </c>
      <c r="Q7">
        <v>69</v>
      </c>
    </row>
    <row r="8" spans="1:17" x14ac:dyDescent="0.25">
      <c r="B8">
        <v>3</v>
      </c>
      <c r="C8">
        <v>62</v>
      </c>
      <c r="D8">
        <v>64</v>
      </c>
      <c r="E8">
        <v>64</v>
      </c>
      <c r="F8">
        <v>67</v>
      </c>
      <c r="G8">
        <v>65</v>
      </c>
      <c r="H8">
        <v>71</v>
      </c>
      <c r="I8">
        <v>71</v>
      </c>
      <c r="J8">
        <v>70</v>
      </c>
      <c r="K8">
        <v>71</v>
      </c>
      <c r="L8">
        <v>70</v>
      </c>
      <c r="M8">
        <v>71</v>
      </c>
      <c r="N8">
        <v>71</v>
      </c>
      <c r="O8">
        <v>70</v>
      </c>
      <c r="P8">
        <v>71</v>
      </c>
      <c r="Q8">
        <v>71</v>
      </c>
    </row>
    <row r="9" spans="1:17" x14ac:dyDescent="0.25">
      <c r="B9">
        <f>B8+1</f>
        <v>4</v>
      </c>
      <c r="C9">
        <v>64</v>
      </c>
      <c r="D9">
        <v>59</v>
      </c>
      <c r="E9">
        <v>56</v>
      </c>
      <c r="F9">
        <v>59</v>
      </c>
      <c r="G9">
        <v>60</v>
      </c>
      <c r="H9">
        <v>67</v>
      </c>
      <c r="I9">
        <v>72</v>
      </c>
      <c r="J9">
        <v>70</v>
      </c>
      <c r="K9">
        <v>72</v>
      </c>
      <c r="L9">
        <v>70</v>
      </c>
      <c r="M9">
        <v>67</v>
      </c>
      <c r="N9">
        <v>72</v>
      </c>
      <c r="O9">
        <v>70</v>
      </c>
      <c r="P9">
        <v>72</v>
      </c>
      <c r="Q9">
        <v>67</v>
      </c>
    </row>
    <row r="10" spans="1:17" x14ac:dyDescent="0.25">
      <c r="B10">
        <f t="shared" ref="B10:B17" si="0">B9+1</f>
        <v>5</v>
      </c>
      <c r="C10">
        <v>70</v>
      </c>
      <c r="D10">
        <v>70</v>
      </c>
      <c r="E10">
        <v>71</v>
      </c>
      <c r="F10">
        <v>68</v>
      </c>
      <c r="G10">
        <v>69</v>
      </c>
      <c r="H10">
        <v>55</v>
      </c>
      <c r="I10">
        <v>59</v>
      </c>
      <c r="J10">
        <v>58</v>
      </c>
      <c r="K10">
        <v>59</v>
      </c>
      <c r="L10">
        <v>58</v>
      </c>
      <c r="M10">
        <v>55</v>
      </c>
      <c r="N10">
        <v>59</v>
      </c>
      <c r="O10">
        <v>58</v>
      </c>
      <c r="P10">
        <v>59</v>
      </c>
      <c r="Q10">
        <v>55</v>
      </c>
    </row>
    <row r="11" spans="1:17" x14ac:dyDescent="0.25">
      <c r="B11">
        <f t="shared" si="0"/>
        <v>6</v>
      </c>
      <c r="C11">
        <v>68</v>
      </c>
      <c r="D11">
        <v>71</v>
      </c>
      <c r="E11">
        <v>69</v>
      </c>
      <c r="F11">
        <v>68</v>
      </c>
      <c r="G11">
        <v>70</v>
      </c>
      <c r="H11">
        <v>70</v>
      </c>
      <c r="I11">
        <v>74</v>
      </c>
      <c r="J11">
        <v>73</v>
      </c>
      <c r="K11">
        <v>74</v>
      </c>
      <c r="L11">
        <v>73</v>
      </c>
      <c r="M11">
        <v>70</v>
      </c>
      <c r="N11">
        <v>74</v>
      </c>
      <c r="O11">
        <v>73</v>
      </c>
      <c r="P11">
        <v>74</v>
      </c>
      <c r="Q11">
        <v>70</v>
      </c>
    </row>
    <row r="12" spans="1:17" x14ac:dyDescent="0.25">
      <c r="B12">
        <f t="shared" si="0"/>
        <v>7</v>
      </c>
      <c r="C12">
        <v>66</v>
      </c>
      <c r="D12">
        <v>63</v>
      </c>
      <c r="E12">
        <v>65</v>
      </c>
      <c r="F12">
        <v>67</v>
      </c>
      <c r="G12">
        <v>63</v>
      </c>
      <c r="H12">
        <v>65</v>
      </c>
      <c r="I12">
        <v>69</v>
      </c>
      <c r="J12">
        <v>71</v>
      </c>
      <c r="K12">
        <v>69</v>
      </c>
      <c r="L12">
        <v>71</v>
      </c>
      <c r="M12">
        <v>65</v>
      </c>
      <c r="N12">
        <v>69</v>
      </c>
      <c r="O12">
        <v>71</v>
      </c>
      <c r="P12">
        <v>69</v>
      </c>
      <c r="Q12">
        <v>65</v>
      </c>
    </row>
    <row r="13" spans="1:17" x14ac:dyDescent="0.25">
      <c r="B13">
        <f t="shared" si="0"/>
        <v>8</v>
      </c>
      <c r="C13">
        <v>77</v>
      </c>
      <c r="D13">
        <v>75</v>
      </c>
      <c r="E13">
        <v>71</v>
      </c>
      <c r="F13">
        <v>73</v>
      </c>
      <c r="G13">
        <v>74</v>
      </c>
      <c r="H13">
        <v>77</v>
      </c>
      <c r="I13">
        <v>72</v>
      </c>
      <c r="J13">
        <v>69</v>
      </c>
      <c r="K13">
        <v>68</v>
      </c>
      <c r="L13">
        <v>68</v>
      </c>
      <c r="M13">
        <v>70</v>
      </c>
      <c r="N13">
        <v>71</v>
      </c>
      <c r="O13">
        <v>75</v>
      </c>
      <c r="P13">
        <v>78</v>
      </c>
      <c r="Q13">
        <v>70</v>
      </c>
    </row>
    <row r="14" spans="1:17" x14ac:dyDescent="0.25">
      <c r="B14">
        <f t="shared" si="0"/>
        <v>9</v>
      </c>
      <c r="C14">
        <v>74</v>
      </c>
      <c r="D14">
        <v>71</v>
      </c>
      <c r="E14">
        <v>70</v>
      </c>
      <c r="F14">
        <v>70</v>
      </c>
      <c r="G14">
        <v>73</v>
      </c>
      <c r="H14">
        <v>70</v>
      </c>
      <c r="I14">
        <v>70</v>
      </c>
      <c r="J14">
        <v>71</v>
      </c>
      <c r="K14">
        <v>68</v>
      </c>
      <c r="L14">
        <v>69</v>
      </c>
      <c r="M14">
        <v>55</v>
      </c>
      <c r="N14">
        <v>59</v>
      </c>
      <c r="O14">
        <v>58</v>
      </c>
      <c r="P14">
        <v>59</v>
      </c>
      <c r="Q14">
        <v>60</v>
      </c>
    </row>
    <row r="15" spans="1:17" x14ac:dyDescent="0.25">
      <c r="B15">
        <f t="shared" si="0"/>
        <v>10</v>
      </c>
      <c r="C15">
        <v>70</v>
      </c>
      <c r="D15">
        <v>68</v>
      </c>
      <c r="E15">
        <v>69</v>
      </c>
      <c r="F15">
        <v>70</v>
      </c>
      <c r="G15">
        <v>69</v>
      </c>
      <c r="H15">
        <v>68</v>
      </c>
      <c r="I15">
        <v>71</v>
      </c>
      <c r="J15">
        <v>69</v>
      </c>
      <c r="K15">
        <v>68</v>
      </c>
      <c r="L15">
        <v>70</v>
      </c>
      <c r="M15">
        <v>70</v>
      </c>
      <c r="N15">
        <v>74</v>
      </c>
      <c r="O15">
        <v>73</v>
      </c>
      <c r="P15">
        <v>74</v>
      </c>
      <c r="Q15">
        <v>69</v>
      </c>
    </row>
    <row r="16" spans="1:17" x14ac:dyDescent="0.25">
      <c r="B16">
        <f t="shared" si="0"/>
        <v>11</v>
      </c>
      <c r="C16">
        <v>59</v>
      </c>
      <c r="D16">
        <v>59</v>
      </c>
      <c r="E16">
        <v>58</v>
      </c>
      <c r="F16">
        <v>57</v>
      </c>
      <c r="G16">
        <v>55</v>
      </c>
      <c r="H16">
        <v>54</v>
      </c>
      <c r="I16">
        <v>70</v>
      </c>
      <c r="J16">
        <v>70</v>
      </c>
      <c r="K16">
        <v>71</v>
      </c>
      <c r="L16">
        <v>68</v>
      </c>
      <c r="M16">
        <v>69</v>
      </c>
      <c r="N16">
        <v>55</v>
      </c>
      <c r="O16">
        <v>59</v>
      </c>
      <c r="P16">
        <v>58</v>
      </c>
      <c r="Q16">
        <v>59</v>
      </c>
    </row>
    <row r="17" spans="2:17" x14ac:dyDescent="0.25">
      <c r="B17">
        <f t="shared" si="0"/>
        <v>12</v>
      </c>
      <c r="C17">
        <v>74</v>
      </c>
      <c r="D17">
        <v>71</v>
      </c>
      <c r="E17">
        <v>73</v>
      </c>
      <c r="F17">
        <v>69</v>
      </c>
      <c r="G17">
        <v>70</v>
      </c>
      <c r="H17">
        <v>67</v>
      </c>
      <c r="I17">
        <v>68</v>
      </c>
      <c r="J17">
        <v>71</v>
      </c>
      <c r="K17">
        <v>69</v>
      </c>
      <c r="L17">
        <v>68</v>
      </c>
      <c r="M17">
        <v>70</v>
      </c>
      <c r="N17">
        <v>70</v>
      </c>
      <c r="O17">
        <v>74</v>
      </c>
      <c r="P17">
        <v>73</v>
      </c>
      <c r="Q17">
        <v>74</v>
      </c>
    </row>
    <row r="20" spans="2:17" x14ac:dyDescent="0.25">
      <c r="B20" t="s">
        <v>37</v>
      </c>
      <c r="G20" t="s">
        <v>45</v>
      </c>
    </row>
    <row r="21" spans="2:17" x14ac:dyDescent="0.25">
      <c r="B21" s="8" t="s">
        <v>1</v>
      </c>
      <c r="C21" s="8" t="s">
        <v>23</v>
      </c>
      <c r="D21" s="8" t="s">
        <v>18</v>
      </c>
      <c r="E21" s="8" t="s">
        <v>19</v>
      </c>
      <c r="F21">
        <f>C40</f>
        <v>11.666666666666666</v>
      </c>
      <c r="G21">
        <f>3/(3.479*SQRT(15))</f>
        <v>0.22264922944566926</v>
      </c>
    </row>
    <row r="22" spans="2:17" x14ac:dyDescent="0.25">
      <c r="B22" s="13">
        <f>AVERAGE(C6:Q6)</f>
        <v>64.933333333333337</v>
      </c>
      <c r="C22" s="13">
        <f>AVERAGE($B$22:$B$36)</f>
        <v>67.472222222222214</v>
      </c>
      <c r="D22" s="13">
        <f>$C$22+'Q#2'!$G$21*'Q#2'!$F$21</f>
        <v>70.069796565755027</v>
      </c>
      <c r="E22" s="13">
        <f>$C$22-'Q#2'!$G$21*'Q#2'!$F$21</f>
        <v>64.874647878689402</v>
      </c>
    </row>
    <row r="23" spans="2:17" x14ac:dyDescent="0.25">
      <c r="B23" s="13">
        <f t="shared" ref="B23:B33" si="1">AVERAGE(C7:Q7)</f>
        <v>68.266666666666666</v>
      </c>
      <c r="C23" s="13">
        <f t="shared" ref="C23:C36" si="2">AVERAGE($B$22:$B$36)</f>
        <v>67.472222222222214</v>
      </c>
      <c r="D23" s="13">
        <f>$C$22+'Q#2'!$G$21*'Q#2'!$F$21</f>
        <v>70.069796565755027</v>
      </c>
      <c r="E23" s="13">
        <f>$C$22-'Q#2'!$G$21*'Q#2'!$F$21</f>
        <v>64.874647878689402</v>
      </c>
    </row>
    <row r="24" spans="2:17" x14ac:dyDescent="0.25">
      <c r="B24" s="13">
        <f t="shared" si="1"/>
        <v>68.599999999999994</v>
      </c>
      <c r="C24" s="13">
        <f t="shared" si="2"/>
        <v>67.472222222222214</v>
      </c>
      <c r="D24" s="13">
        <f>$C$22+'Q#2'!$G$21*'Q#2'!$F$21</f>
        <v>70.069796565755027</v>
      </c>
      <c r="E24" s="13">
        <f>$C$22-'Q#2'!$G$21*'Q#2'!$F$21</f>
        <v>64.874647878689402</v>
      </c>
    </row>
    <row r="25" spans="2:17" x14ac:dyDescent="0.25">
      <c r="B25" s="13">
        <f t="shared" si="1"/>
        <v>66.466666666666669</v>
      </c>
      <c r="C25" s="13">
        <f t="shared" si="2"/>
        <v>67.472222222222214</v>
      </c>
      <c r="D25" s="13">
        <f>$C$22+'Q#2'!$G$21*'Q#2'!$F$21</f>
        <v>70.069796565755027</v>
      </c>
      <c r="E25" s="13">
        <f>$C$22-'Q#2'!$G$21*'Q#2'!$F$21</f>
        <v>64.874647878689402</v>
      </c>
    </row>
    <row r="26" spans="2:17" x14ac:dyDescent="0.25">
      <c r="B26" s="13">
        <f t="shared" si="1"/>
        <v>61.533333333333331</v>
      </c>
      <c r="C26" s="13">
        <f t="shared" si="2"/>
        <v>67.472222222222214</v>
      </c>
      <c r="D26" s="13">
        <f>$C$22+'Q#2'!$G$21*'Q#2'!$F$21</f>
        <v>70.069796565755027</v>
      </c>
      <c r="E26" s="13">
        <f>$C$22-'Q#2'!$G$21*'Q#2'!$F$21</f>
        <v>64.874647878689402</v>
      </c>
    </row>
    <row r="27" spans="2:17" x14ac:dyDescent="0.25">
      <c r="B27" s="13">
        <f t="shared" si="1"/>
        <v>71.400000000000006</v>
      </c>
      <c r="C27" s="13">
        <f t="shared" si="2"/>
        <v>67.472222222222214</v>
      </c>
      <c r="D27" s="13">
        <f>$C$22+'Q#2'!$G$21*'Q#2'!$F$21</f>
        <v>70.069796565755027</v>
      </c>
      <c r="E27" s="13">
        <f>$C$22-'Q#2'!$G$21*'Q#2'!$F$21</f>
        <v>64.874647878689402</v>
      </c>
    </row>
    <row r="28" spans="2:17" x14ac:dyDescent="0.25">
      <c r="B28" s="13">
        <f t="shared" si="1"/>
        <v>67.2</v>
      </c>
      <c r="C28" s="13">
        <f t="shared" si="2"/>
        <v>67.472222222222214</v>
      </c>
      <c r="D28" s="13">
        <f>$C$22+'Q#2'!$G$21*'Q#2'!$F$21</f>
        <v>70.069796565755027</v>
      </c>
      <c r="E28" s="13">
        <f>$C$22-'Q#2'!$G$21*'Q#2'!$F$21</f>
        <v>64.874647878689402</v>
      </c>
    </row>
    <row r="29" spans="2:17" x14ac:dyDescent="0.25">
      <c r="B29" s="13">
        <f t="shared" si="1"/>
        <v>72.533333333333331</v>
      </c>
      <c r="C29" s="13">
        <f t="shared" si="2"/>
        <v>67.472222222222214</v>
      </c>
      <c r="D29" s="13">
        <f>$C$22+'Q#2'!$G$21*'Q#2'!$F$21</f>
        <v>70.069796565755027</v>
      </c>
      <c r="E29" s="13">
        <f>$C$22-'Q#2'!$G$21*'Q#2'!$F$21</f>
        <v>64.874647878689402</v>
      </c>
    </row>
    <row r="30" spans="2:17" x14ac:dyDescent="0.25">
      <c r="B30" s="13">
        <f t="shared" si="1"/>
        <v>66.466666666666669</v>
      </c>
      <c r="C30" s="13">
        <f t="shared" si="2"/>
        <v>67.472222222222214</v>
      </c>
      <c r="D30" s="13">
        <f>$C$22+'Q#2'!$G$21*'Q#2'!$F$21</f>
        <v>70.069796565755027</v>
      </c>
      <c r="E30" s="13">
        <f>$C$22-'Q#2'!$G$21*'Q#2'!$F$21</f>
        <v>64.874647878689402</v>
      </c>
    </row>
    <row r="31" spans="2:17" x14ac:dyDescent="0.25">
      <c r="B31" s="13">
        <f t="shared" si="1"/>
        <v>70.13333333333334</v>
      </c>
      <c r="C31" s="13">
        <f t="shared" si="2"/>
        <v>67.472222222222214</v>
      </c>
      <c r="D31" s="13">
        <f>$C$22+'Q#2'!$G$21*'Q#2'!$F$21</f>
        <v>70.069796565755027</v>
      </c>
      <c r="E31" s="13">
        <f>$C$22-'Q#2'!$G$21*'Q#2'!$F$21</f>
        <v>64.874647878689402</v>
      </c>
    </row>
    <row r="32" spans="2:17" x14ac:dyDescent="0.25">
      <c r="B32" s="13">
        <f t="shared" si="1"/>
        <v>61.4</v>
      </c>
      <c r="C32" s="13">
        <f t="shared" si="2"/>
        <v>67.472222222222214</v>
      </c>
      <c r="D32" s="13">
        <f>$C$22+'Q#2'!$G$21*'Q#2'!$F$21</f>
        <v>70.069796565755027</v>
      </c>
      <c r="E32" s="13">
        <f>$C$22-'Q#2'!$G$21*'Q#2'!$F$21</f>
        <v>64.874647878689402</v>
      </c>
    </row>
    <row r="33" spans="2:5" x14ac:dyDescent="0.25">
      <c r="B33" s="13">
        <f>AVERAGE(C17:Q17)</f>
        <v>70.733333333333334</v>
      </c>
      <c r="C33" s="13">
        <f t="shared" si="2"/>
        <v>67.472222222222214</v>
      </c>
      <c r="D33" s="13">
        <f>$C$22+'Q#2'!$G$21*'Q#2'!$F$21</f>
        <v>70.069796565755027</v>
      </c>
      <c r="E33" s="13">
        <f>$C$22-'Q#2'!$G$21*'Q#2'!$F$21</f>
        <v>64.874647878689402</v>
      </c>
    </row>
    <row r="37" spans="2:5" x14ac:dyDescent="0.25">
      <c r="C37" t="s">
        <v>46</v>
      </c>
      <c r="D37" s="10">
        <v>0.34660000000000002</v>
      </c>
    </row>
    <row r="38" spans="2:5" x14ac:dyDescent="0.25">
      <c r="C38" t="s">
        <v>47</v>
      </c>
      <c r="D38" s="10">
        <v>1.6534</v>
      </c>
    </row>
    <row r="39" spans="2:5" x14ac:dyDescent="0.25">
      <c r="B39" t="s">
        <v>38</v>
      </c>
      <c r="C39" t="s">
        <v>17</v>
      </c>
      <c r="D39" s="8" t="s">
        <v>25</v>
      </c>
      <c r="E39" s="8" t="s">
        <v>26</v>
      </c>
    </row>
    <row r="40" spans="2:5" x14ac:dyDescent="0.25">
      <c r="B40">
        <f>MAX(C6:Q6)-MIN(C6:Q6)</f>
        <v>15</v>
      </c>
      <c r="C40" s="13">
        <f>AVERAGE($B$40:$B$51)</f>
        <v>11.666666666666666</v>
      </c>
      <c r="D40" s="13">
        <f>C40*$D$37</f>
        <v>4.0436666666666667</v>
      </c>
      <c r="E40" s="13">
        <f>C40*$D$38</f>
        <v>19.289666666666665</v>
      </c>
    </row>
    <row r="41" spans="2:5" x14ac:dyDescent="0.25">
      <c r="B41">
        <f t="shared" ref="B41:B54" si="3">MAX(C7:Q7)-MIN(C7:Q7)</f>
        <v>11</v>
      </c>
      <c r="C41" s="13">
        <f t="shared" ref="C41:C51" si="4">AVERAGE($B$40:$B$51)</f>
        <v>11.666666666666666</v>
      </c>
      <c r="D41" s="13">
        <f t="shared" ref="D41:D51" si="5">C41*$D$37</f>
        <v>4.0436666666666667</v>
      </c>
      <c r="E41" s="13">
        <f t="shared" ref="E41:E51" si="6">C41*$D$38</f>
        <v>19.289666666666665</v>
      </c>
    </row>
    <row r="42" spans="2:5" x14ac:dyDescent="0.25">
      <c r="B42">
        <f t="shared" si="3"/>
        <v>9</v>
      </c>
      <c r="C42" s="13">
        <f t="shared" si="4"/>
        <v>11.666666666666666</v>
      </c>
      <c r="D42" s="13">
        <f t="shared" si="5"/>
        <v>4.0436666666666667</v>
      </c>
      <c r="E42" s="13">
        <f t="shared" si="6"/>
        <v>19.289666666666665</v>
      </c>
    </row>
    <row r="43" spans="2:5" x14ac:dyDescent="0.25">
      <c r="B43">
        <f t="shared" si="3"/>
        <v>16</v>
      </c>
      <c r="C43" s="13">
        <f t="shared" si="4"/>
        <v>11.666666666666666</v>
      </c>
      <c r="D43" s="13">
        <f t="shared" si="5"/>
        <v>4.0436666666666667</v>
      </c>
      <c r="E43" s="13">
        <f t="shared" si="6"/>
        <v>19.289666666666665</v>
      </c>
    </row>
    <row r="44" spans="2:5" x14ac:dyDescent="0.25">
      <c r="B44">
        <f t="shared" si="3"/>
        <v>16</v>
      </c>
      <c r="C44" s="13">
        <f t="shared" si="4"/>
        <v>11.666666666666666</v>
      </c>
      <c r="D44" s="13">
        <f t="shared" si="5"/>
        <v>4.0436666666666667</v>
      </c>
      <c r="E44" s="13">
        <f t="shared" si="6"/>
        <v>19.289666666666665</v>
      </c>
    </row>
    <row r="45" spans="2:5" x14ac:dyDescent="0.25">
      <c r="B45">
        <f t="shared" si="3"/>
        <v>6</v>
      </c>
      <c r="C45" s="13">
        <f t="shared" si="4"/>
        <v>11.666666666666666</v>
      </c>
      <c r="D45" s="13">
        <f t="shared" si="5"/>
        <v>4.0436666666666667</v>
      </c>
      <c r="E45" s="13">
        <f t="shared" si="6"/>
        <v>19.289666666666665</v>
      </c>
    </row>
    <row r="46" spans="2:5" x14ac:dyDescent="0.25">
      <c r="B46">
        <f t="shared" si="3"/>
        <v>8</v>
      </c>
      <c r="C46" s="13">
        <f t="shared" si="4"/>
        <v>11.666666666666666</v>
      </c>
      <c r="D46" s="13">
        <f t="shared" si="5"/>
        <v>4.0436666666666667</v>
      </c>
      <c r="E46" s="13">
        <f t="shared" si="6"/>
        <v>19.289666666666665</v>
      </c>
    </row>
    <row r="47" spans="2:5" x14ac:dyDescent="0.25">
      <c r="B47">
        <f t="shared" si="3"/>
        <v>10</v>
      </c>
      <c r="C47" s="13">
        <f t="shared" si="4"/>
        <v>11.666666666666666</v>
      </c>
      <c r="D47" s="13">
        <f t="shared" si="5"/>
        <v>4.0436666666666667</v>
      </c>
      <c r="E47" s="13">
        <f t="shared" si="6"/>
        <v>19.289666666666665</v>
      </c>
    </row>
    <row r="48" spans="2:5" x14ac:dyDescent="0.25">
      <c r="B48">
        <f t="shared" si="3"/>
        <v>19</v>
      </c>
      <c r="C48" s="13">
        <f t="shared" si="4"/>
        <v>11.666666666666666</v>
      </c>
      <c r="D48" s="13">
        <f t="shared" si="5"/>
        <v>4.0436666666666667</v>
      </c>
      <c r="E48" s="13">
        <f t="shared" si="6"/>
        <v>19.289666666666665</v>
      </c>
    </row>
    <row r="49" spans="2:5" x14ac:dyDescent="0.25">
      <c r="B49">
        <f t="shared" si="3"/>
        <v>6</v>
      </c>
      <c r="C49" s="13">
        <f t="shared" si="4"/>
        <v>11.666666666666666</v>
      </c>
      <c r="D49" s="13">
        <f t="shared" si="5"/>
        <v>4.0436666666666667</v>
      </c>
      <c r="E49" s="13">
        <f t="shared" si="6"/>
        <v>19.289666666666665</v>
      </c>
    </row>
    <row r="50" spans="2:5" x14ac:dyDescent="0.25">
      <c r="B50">
        <f t="shared" si="3"/>
        <v>17</v>
      </c>
      <c r="C50" s="13">
        <f t="shared" si="4"/>
        <v>11.666666666666666</v>
      </c>
      <c r="D50" s="13">
        <f t="shared" si="5"/>
        <v>4.0436666666666667</v>
      </c>
      <c r="E50" s="13">
        <f t="shared" si="6"/>
        <v>19.289666666666665</v>
      </c>
    </row>
    <row r="51" spans="2:5" x14ac:dyDescent="0.25">
      <c r="B51">
        <f t="shared" si="3"/>
        <v>7</v>
      </c>
      <c r="C51" s="13">
        <f t="shared" si="4"/>
        <v>11.666666666666666</v>
      </c>
      <c r="D51" s="13">
        <f t="shared" si="5"/>
        <v>4.0436666666666667</v>
      </c>
      <c r="E51" s="13">
        <f t="shared" si="6"/>
        <v>19.289666666666665</v>
      </c>
    </row>
    <row r="54" spans="2:5" x14ac:dyDescent="0.25">
      <c r="B54" t="s">
        <v>48</v>
      </c>
      <c r="C54" s="9" t="s">
        <v>49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39" workbookViewId="0">
      <selection activeCell="S59" sqref="S59"/>
    </sheetView>
  </sheetViews>
  <sheetFormatPr defaultRowHeight="15" x14ac:dyDescent="0.25"/>
  <sheetData>
    <row r="1" spans="1:8" ht="18.75" x14ac:dyDescent="0.3">
      <c r="A1" s="2" t="s">
        <v>12</v>
      </c>
    </row>
    <row r="2" spans="1:8" x14ac:dyDescent="0.25">
      <c r="A2" s="2" t="s">
        <v>9</v>
      </c>
    </row>
    <row r="3" spans="1:8" x14ac:dyDescent="0.25">
      <c r="A3" s="6" t="s">
        <v>11</v>
      </c>
    </row>
    <row r="4" spans="1:8" x14ac:dyDescent="0.25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</row>
    <row r="5" spans="1:8" x14ac:dyDescent="0.25">
      <c r="A5" s="7"/>
      <c r="B5" s="8"/>
      <c r="C5" s="8"/>
      <c r="D5" s="8"/>
      <c r="E5" s="8"/>
      <c r="F5" s="8"/>
      <c r="G5" s="8"/>
      <c r="H5" s="8"/>
    </row>
    <row r="6" spans="1:8" ht="122.25" customHeight="1" x14ac:dyDescent="0.25">
      <c r="A6" s="14" t="s">
        <v>10</v>
      </c>
    </row>
    <row r="7" spans="1:8" x14ac:dyDescent="0.25">
      <c r="A7" s="2" t="s">
        <v>13</v>
      </c>
    </row>
    <row r="10" spans="1:8" x14ac:dyDescent="0.25">
      <c r="A10" s="15">
        <v>68.510000000000005</v>
      </c>
      <c r="B10">
        <v>68.94</v>
      </c>
      <c r="C10">
        <v>68.66</v>
      </c>
      <c r="D10">
        <v>68.489999999999995</v>
      </c>
      <c r="E10">
        <v>68.64</v>
      </c>
      <c r="F10">
        <v>68.34</v>
      </c>
      <c r="G10">
        <v>68.989999999999995</v>
      </c>
      <c r="H10">
        <v>68.92</v>
      </c>
    </row>
    <row r="11" spans="1:8" x14ac:dyDescent="0.25">
      <c r="A11" s="15">
        <v>68.459999999999994</v>
      </c>
      <c r="B11" s="15">
        <v>68.2</v>
      </c>
      <c r="C11" s="15">
        <v>68.44</v>
      </c>
      <c r="D11" s="15">
        <v>68.94</v>
      </c>
      <c r="E11" s="15">
        <v>68.63</v>
      </c>
      <c r="F11" s="15">
        <v>68.42</v>
      </c>
      <c r="G11" s="15">
        <v>68.94</v>
      </c>
      <c r="H11" s="15">
        <v>68.91</v>
      </c>
    </row>
    <row r="12" spans="1:8" x14ac:dyDescent="0.25">
      <c r="A12" s="15">
        <v>68.540000000000006</v>
      </c>
      <c r="B12" s="15">
        <v>68.540000000000006</v>
      </c>
      <c r="C12" s="15">
        <v>68.55</v>
      </c>
      <c r="D12" s="15">
        <v>68.56</v>
      </c>
      <c r="E12" s="15">
        <v>68.62</v>
      </c>
      <c r="F12" s="15">
        <v>68.989999999999995</v>
      </c>
      <c r="G12" s="15">
        <v>68.95</v>
      </c>
      <c r="H12" s="15">
        <v>68.97</v>
      </c>
    </row>
    <row r="13" spans="1:8" x14ac:dyDescent="0.25">
      <c r="A13" s="15">
        <v>68.34</v>
      </c>
      <c r="B13">
        <v>68.56</v>
      </c>
      <c r="C13">
        <v>68.77</v>
      </c>
      <c r="D13" s="15">
        <v>68.62</v>
      </c>
      <c r="E13" s="15">
        <v>68.319999999999993</v>
      </c>
      <c r="F13" s="15">
        <v>68.02</v>
      </c>
      <c r="G13" s="15">
        <v>68.95</v>
      </c>
      <c r="H13" s="15">
        <v>68.930000000000007</v>
      </c>
    </row>
    <row r="14" spans="1:8" x14ac:dyDescent="0.25">
      <c r="A14" s="15">
        <v>68.459999999999994</v>
      </c>
      <c r="B14">
        <v>68.7</v>
      </c>
      <c r="C14">
        <v>68.7</v>
      </c>
      <c r="D14" s="15">
        <v>68.69</v>
      </c>
      <c r="E14" s="15">
        <v>68.34</v>
      </c>
      <c r="F14" s="15">
        <v>68.03</v>
      </c>
      <c r="G14" s="15">
        <v>68.94</v>
      </c>
      <c r="H14" s="15">
        <v>68.959999999999994</v>
      </c>
    </row>
    <row r="15" spans="1:8" x14ac:dyDescent="0.25">
      <c r="A15" s="15">
        <v>68.459999999999994</v>
      </c>
      <c r="B15">
        <v>68.7</v>
      </c>
      <c r="C15">
        <v>68.64</v>
      </c>
      <c r="D15">
        <v>68.56</v>
      </c>
      <c r="E15" s="15">
        <v>68.239999999999995</v>
      </c>
      <c r="F15" s="15">
        <v>68.47</v>
      </c>
      <c r="G15" s="15">
        <v>68.97</v>
      </c>
      <c r="H15" s="15">
        <v>68.95</v>
      </c>
    </row>
    <row r="17" spans="1:8" x14ac:dyDescent="0.25">
      <c r="A17" s="8" t="s">
        <v>1</v>
      </c>
      <c r="B17" s="8" t="s">
        <v>23</v>
      </c>
      <c r="C17" s="8" t="s">
        <v>18</v>
      </c>
      <c r="D17" s="8" t="s">
        <v>19</v>
      </c>
      <c r="F17" s="16" t="s">
        <v>51</v>
      </c>
      <c r="G17" s="17">
        <v>2.867</v>
      </c>
      <c r="H17" s="9">
        <f>3/(G17*SQRT(6))</f>
        <v>0.42718691014704885</v>
      </c>
    </row>
    <row r="18" spans="1:8" x14ac:dyDescent="0.25">
      <c r="A18" s="18">
        <f>AVERAGE(A10:A15)</f>
        <v>68.461666666666659</v>
      </c>
      <c r="B18" s="18">
        <f>AVERAGE($A$18:$A$25)</f>
        <v>68.634791666666658</v>
      </c>
      <c r="C18" s="18">
        <f>$B$18+($H$17*$B$32)</f>
        <v>68.805666430725481</v>
      </c>
      <c r="D18" s="18">
        <f>$B$18-$H$17*$B$32</f>
        <v>68.463916902607835</v>
      </c>
    </row>
    <row r="19" spans="1:8" x14ac:dyDescent="0.25">
      <c r="A19" s="18">
        <f>AVERAGE(B10:B15)</f>
        <v>68.606666666666669</v>
      </c>
      <c r="B19" s="18">
        <f t="shared" ref="B19:B25" si="0">AVERAGE($A$18:$A$25)</f>
        <v>68.634791666666658</v>
      </c>
      <c r="C19" s="18">
        <f t="shared" ref="C19:C25" si="1">$B$18+($H$17*$B$32)</f>
        <v>68.805666430725481</v>
      </c>
      <c r="D19" s="18">
        <f>$B$18-$H$17*$B$32</f>
        <v>68.463916902607835</v>
      </c>
    </row>
    <row r="20" spans="1:8" x14ac:dyDescent="0.25">
      <c r="A20" s="18">
        <f>AVERAGE(C10:C15)</f>
        <v>68.626666666666651</v>
      </c>
      <c r="B20" s="18">
        <f t="shared" si="0"/>
        <v>68.634791666666658</v>
      </c>
      <c r="C20" s="18">
        <f t="shared" si="1"/>
        <v>68.805666430725481</v>
      </c>
      <c r="D20" s="18">
        <f>$B$18-$H$17*$B$32</f>
        <v>68.463916902607835</v>
      </c>
    </row>
    <row r="21" spans="1:8" x14ac:dyDescent="0.25">
      <c r="A21" s="18">
        <f>AVERAGE(D10:D15)</f>
        <v>68.643333333333331</v>
      </c>
      <c r="B21" s="18">
        <f t="shared" si="0"/>
        <v>68.634791666666658</v>
      </c>
      <c r="C21" s="18">
        <f t="shared" si="1"/>
        <v>68.805666430725481</v>
      </c>
      <c r="D21" s="18">
        <f>$B$18-$H$17*$B$32</f>
        <v>68.463916902607835</v>
      </c>
    </row>
    <row r="22" spans="1:8" x14ac:dyDescent="0.25">
      <c r="A22" s="18">
        <f>AVERAGE(E10:E15)</f>
        <v>68.464999999999989</v>
      </c>
      <c r="B22" s="18">
        <f t="shared" si="0"/>
        <v>68.634791666666658</v>
      </c>
      <c r="C22" s="18">
        <f t="shared" si="1"/>
        <v>68.805666430725481</v>
      </c>
      <c r="D22" s="18">
        <f>$B$18-$H$17*$B$32</f>
        <v>68.463916902607835</v>
      </c>
    </row>
    <row r="23" spans="1:8" x14ac:dyDescent="0.25">
      <c r="A23" s="18">
        <f>AVERAGE(F10:F15)</f>
        <v>68.37833333333333</v>
      </c>
      <c r="B23" s="18">
        <f t="shared" si="0"/>
        <v>68.634791666666658</v>
      </c>
      <c r="C23" s="18">
        <f t="shared" si="1"/>
        <v>68.805666430725481</v>
      </c>
      <c r="D23" s="18">
        <f>$B$18-$H$17*$B$32</f>
        <v>68.463916902607835</v>
      </c>
    </row>
    <row r="24" spans="1:8" x14ac:dyDescent="0.25">
      <c r="A24" s="18">
        <f>AVERAGE(G10:G15)</f>
        <v>68.956666666666663</v>
      </c>
      <c r="B24" s="18">
        <f t="shared" si="0"/>
        <v>68.634791666666658</v>
      </c>
      <c r="C24" s="18">
        <f t="shared" si="1"/>
        <v>68.805666430725481</v>
      </c>
      <c r="D24" s="18">
        <f t="shared" ref="D24:D25" si="2">$B$18-$H$17*$B$32</f>
        <v>68.463916902607835</v>
      </c>
    </row>
    <row r="25" spans="1:8" x14ac:dyDescent="0.25">
      <c r="A25" s="18">
        <f>AVERAGE(H10:H15)</f>
        <v>68.94</v>
      </c>
      <c r="B25" s="18">
        <f t="shared" si="0"/>
        <v>68.634791666666658</v>
      </c>
      <c r="C25" s="18">
        <f t="shared" si="1"/>
        <v>68.805666430725481</v>
      </c>
      <c r="D25" s="18">
        <f t="shared" si="2"/>
        <v>68.463916902607835</v>
      </c>
    </row>
    <row r="31" spans="1:8" x14ac:dyDescent="0.25">
      <c r="A31" s="8" t="s">
        <v>50</v>
      </c>
      <c r="B31" s="8" t="s">
        <v>17</v>
      </c>
      <c r="C31" s="8" t="s">
        <v>25</v>
      </c>
      <c r="D31" s="8" t="s">
        <v>26</v>
      </c>
      <c r="F31" s="16" t="s">
        <v>52</v>
      </c>
      <c r="G31" s="9">
        <v>0.13619999999999999</v>
      </c>
    </row>
    <row r="32" spans="1:8" x14ac:dyDescent="0.25">
      <c r="A32" s="8">
        <f>MAX(A10:A15)-MIN(A10:A15)</f>
        <v>0.20000000000000284</v>
      </c>
      <c r="B32" s="18">
        <f>AVERAGE($A$32:$A$39)</f>
        <v>0.40000000000000036</v>
      </c>
      <c r="C32" s="18">
        <f>B32*$G$31</f>
        <v>5.4480000000000042E-2</v>
      </c>
      <c r="D32" s="18">
        <f>B32*$G$32</f>
        <v>0.74552000000000063</v>
      </c>
      <c r="F32" s="16" t="s">
        <v>47</v>
      </c>
      <c r="G32" s="9">
        <v>1.8637999999999999</v>
      </c>
    </row>
    <row r="33" spans="1:4" x14ac:dyDescent="0.25">
      <c r="A33" s="8">
        <f>MAX(B10:B15)-MIN(B10:B15)</f>
        <v>0.73999999999999488</v>
      </c>
      <c r="B33" s="18">
        <f t="shared" ref="B33:B39" si="3">AVERAGE($A$32:$A$39)</f>
        <v>0.40000000000000036</v>
      </c>
      <c r="C33" s="18">
        <f>B33*$G$31</f>
        <v>5.4480000000000042E-2</v>
      </c>
      <c r="D33" s="18">
        <f>B33*$G$32</f>
        <v>0.74552000000000063</v>
      </c>
    </row>
    <row r="34" spans="1:4" x14ac:dyDescent="0.25">
      <c r="A34" s="8">
        <f>MAX(C10:C15)-MIN(C10:C15)</f>
        <v>0.32999999999999829</v>
      </c>
      <c r="B34" s="18">
        <f t="shared" si="3"/>
        <v>0.40000000000000036</v>
      </c>
      <c r="C34" s="18">
        <f>B34*$G$31</f>
        <v>5.4480000000000042E-2</v>
      </c>
      <c r="D34" s="18">
        <f>B34*$G$32</f>
        <v>0.74552000000000063</v>
      </c>
    </row>
    <row r="35" spans="1:4" x14ac:dyDescent="0.25">
      <c r="A35" s="8">
        <f>MAX(D10:D15)-MIN(D10:D15)</f>
        <v>0.45000000000000284</v>
      </c>
      <c r="B35" s="18">
        <f t="shared" si="3"/>
        <v>0.40000000000000036</v>
      </c>
      <c r="C35" s="18">
        <f>B35*$G$31</f>
        <v>5.4480000000000042E-2</v>
      </c>
      <c r="D35" s="18">
        <f>B35*$G$32</f>
        <v>0.74552000000000063</v>
      </c>
    </row>
    <row r="36" spans="1:4" x14ac:dyDescent="0.25">
      <c r="A36" s="8">
        <f>MAX(E10:E15)-MIN(E10:E15)</f>
        <v>0.40000000000000568</v>
      </c>
      <c r="B36" s="18">
        <f t="shared" si="3"/>
        <v>0.40000000000000036</v>
      </c>
      <c r="C36" s="18">
        <f>B36*$G$31</f>
        <v>5.4480000000000042E-2</v>
      </c>
      <c r="D36" s="18">
        <f>B36*$G$32</f>
        <v>0.74552000000000063</v>
      </c>
    </row>
    <row r="37" spans="1:4" x14ac:dyDescent="0.25">
      <c r="A37" s="8">
        <f>MAX(F10:F15)-MIN(F10:F15)</f>
        <v>0.96999999999999886</v>
      </c>
      <c r="B37" s="18">
        <f t="shared" si="3"/>
        <v>0.40000000000000036</v>
      </c>
      <c r="C37" s="18">
        <f>B37*$G$31</f>
        <v>5.4480000000000042E-2</v>
      </c>
      <c r="D37" s="18">
        <f>B37*$G$32</f>
        <v>0.74552000000000063</v>
      </c>
    </row>
    <row r="38" spans="1:4" x14ac:dyDescent="0.25">
      <c r="A38" s="8">
        <f>MAX(G10:G15)-MIN(G10:G15)</f>
        <v>4.9999999999997158E-2</v>
      </c>
      <c r="B38" s="18">
        <f t="shared" si="3"/>
        <v>0.40000000000000036</v>
      </c>
      <c r="C38" s="18">
        <f t="shared" ref="C38:C39" si="4">B38*$G$31</f>
        <v>5.4480000000000042E-2</v>
      </c>
      <c r="D38" s="18">
        <f t="shared" ref="D38:D39" si="5">B38*$G$32</f>
        <v>0.74552000000000063</v>
      </c>
    </row>
    <row r="39" spans="1:4" x14ac:dyDescent="0.25">
      <c r="A39" s="8">
        <f>MAX(H10:H15)-MIN(H10:H15)</f>
        <v>6.0000000000002274E-2</v>
      </c>
      <c r="B39" s="18">
        <f t="shared" si="3"/>
        <v>0.40000000000000036</v>
      </c>
      <c r="C39" s="18">
        <f t="shared" si="4"/>
        <v>5.4480000000000042E-2</v>
      </c>
      <c r="D39" s="18">
        <f t="shared" si="5"/>
        <v>0.74552000000000063</v>
      </c>
    </row>
    <row r="52" spans="2:2" x14ac:dyDescent="0.25">
      <c r="B52" s="9" t="s">
        <v>53</v>
      </c>
    </row>
    <row r="53" spans="2:2" x14ac:dyDescent="0.25">
      <c r="B53" s="9" t="s">
        <v>54</v>
      </c>
    </row>
    <row r="56" spans="2:2" x14ac:dyDescent="0.25">
      <c r="B56" t="s">
        <v>48</v>
      </c>
    </row>
    <row r="57" spans="2:2" x14ac:dyDescent="0.25">
      <c r="B57" s="9" t="s">
        <v>55</v>
      </c>
    </row>
    <row r="58" spans="2:2" x14ac:dyDescent="0.25">
      <c r="B58" s="9"/>
    </row>
    <row r="59" spans="2:2" x14ac:dyDescent="0.25">
      <c r="B59" s="9" t="s">
        <v>56</v>
      </c>
    </row>
    <row r="60" spans="2:2" x14ac:dyDescent="0.25">
      <c r="B60" s="9"/>
    </row>
    <row r="61" spans="2:2" x14ac:dyDescent="0.25">
      <c r="B61" s="9" t="s">
        <v>57</v>
      </c>
    </row>
    <row r="63" spans="2:2" x14ac:dyDescent="0.25">
      <c r="B63" s="9" t="s">
        <v>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Q#1</vt:lpstr>
      <vt:lpstr>Q#2</vt:lpstr>
      <vt:lpstr>Q.#3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 harvey</dc:creator>
  <cp:lastModifiedBy>admin</cp:lastModifiedBy>
  <dcterms:created xsi:type="dcterms:W3CDTF">2021-04-15T23:11:23Z</dcterms:created>
  <dcterms:modified xsi:type="dcterms:W3CDTF">2021-04-18T00:54:00Z</dcterms:modified>
</cp:coreProperties>
</file>